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40" tabRatio="731" activeTab="0"/>
  </bookViews>
  <sheets>
    <sheet name="1.utkání" sheetId="1" r:id="rId1"/>
    <sheet name="2.utkání" sheetId="2" r:id="rId2"/>
    <sheet name="3.utkání" sheetId="3" r:id="rId3"/>
    <sheet name="4.utkání" sheetId="4" r:id="rId4"/>
    <sheet name="5.utkání" sheetId="5" r:id="rId5"/>
    <sheet name="6.utkání" sheetId="6" r:id="rId6"/>
    <sheet name="7.utkání" sheetId="7" r:id="rId7"/>
    <sheet name="8.utkání" sheetId="8" r:id="rId8"/>
    <sheet name="CELKEM" sheetId="9" r:id="rId9"/>
    <sheet name="grafy-indiv." sheetId="10" r:id="rId10"/>
    <sheet name="grafy-užiteč." sheetId="11" r:id="rId11"/>
  </sheets>
  <definedNames/>
  <calcPr fullCalcOnLoad="1"/>
</workbook>
</file>

<file path=xl/sharedStrings.xml><?xml version="1.0" encoding="utf-8"?>
<sst xmlns="http://schemas.openxmlformats.org/spreadsheetml/2006/main" count="700" uniqueCount="82">
  <si>
    <t>č.</t>
  </si>
  <si>
    <t>Jméno</t>
  </si>
  <si>
    <t>OM</t>
  </si>
  <si>
    <t>%</t>
  </si>
  <si>
    <t>OD</t>
  </si>
  <si>
    <t>ÚD</t>
  </si>
  <si>
    <t>M+</t>
  </si>
  <si>
    <t>M-</t>
  </si>
  <si>
    <t xml:space="preserve"> AS</t>
  </si>
  <si>
    <t>F+</t>
  </si>
  <si>
    <t>F-</t>
  </si>
  <si>
    <t>&gt;7</t>
  </si>
  <si>
    <t>Body</t>
  </si>
  <si>
    <t>Kysilková</t>
  </si>
  <si>
    <t>Hamouzová</t>
  </si>
  <si>
    <t>Uhrová</t>
  </si>
  <si>
    <t>Brantlová</t>
  </si>
  <si>
    <t>Špirková</t>
  </si>
  <si>
    <t>Veselá</t>
  </si>
  <si>
    <t>Maňáková</t>
  </si>
  <si>
    <t>Hartigová</t>
  </si>
  <si>
    <t>CELKEM</t>
  </si>
  <si>
    <t>Rejchová</t>
  </si>
  <si>
    <t>Vítečková</t>
  </si>
  <si>
    <t>B</t>
  </si>
  <si>
    <t>odehrané minuty</t>
  </si>
  <si>
    <t>obranný doskok</t>
  </si>
  <si>
    <t>útočný doskok</t>
  </si>
  <si>
    <t>zisk míče</t>
  </si>
  <si>
    <t>ztráta míče</t>
  </si>
  <si>
    <t>AS</t>
  </si>
  <si>
    <t>asistence</t>
  </si>
  <si>
    <t xml:space="preserve">osobní chyby </t>
  </si>
  <si>
    <t>fauly na hráče (na mou osobu)</t>
  </si>
  <si>
    <t>bloky</t>
  </si>
  <si>
    <t xml:space="preserve">osobní chyby, po nichž soupeř střílí TH </t>
  </si>
  <si>
    <t>Vysvětlivky:</t>
  </si>
  <si>
    <t>minutobody</t>
  </si>
  <si>
    <t>Střelba</t>
  </si>
  <si>
    <t>pole</t>
  </si>
  <si>
    <t>3 body</t>
  </si>
  <si>
    <t>celkem</t>
  </si>
  <si>
    <t>Trestné</t>
  </si>
  <si>
    <t>hody</t>
  </si>
  <si>
    <t>podkoš.</t>
  </si>
  <si>
    <r>
      <t xml:space="preserve">1. </t>
    </r>
  </si>
  <si>
    <t>:</t>
  </si>
  <si>
    <t>Francie</t>
  </si>
  <si>
    <t>Česká republika</t>
  </si>
  <si>
    <t>/</t>
  </si>
  <si>
    <t>26.7.2002</t>
  </si>
  <si>
    <t>Chocholatá</t>
  </si>
  <si>
    <t>Polášková</t>
  </si>
  <si>
    <t xml:space="preserve"> 3 body</t>
  </si>
  <si>
    <t>vstřelené body</t>
  </si>
  <si>
    <r>
      <t>užitečnost</t>
    </r>
    <r>
      <rPr>
        <sz val="10"/>
        <rFont val="Arial CE"/>
        <family val="0"/>
      </rPr>
      <t xml:space="preserve"> </t>
    </r>
    <r>
      <rPr>
        <sz val="6"/>
        <rFont val="Arial CE"/>
        <family val="2"/>
      </rPr>
      <t>(čím větší hodnota bodu, tím lépe)</t>
    </r>
  </si>
  <si>
    <t>kolik minut je třeba na vstřelení 1 bodu</t>
  </si>
  <si>
    <r>
      <t xml:space="preserve">kolik minut je třeba na 1 kladný bod </t>
    </r>
    <r>
      <rPr>
        <sz val="6"/>
        <rFont val="Arial CE"/>
        <family val="2"/>
      </rPr>
      <t>(užitečnost)</t>
    </r>
  </si>
  <si>
    <t>2.</t>
  </si>
  <si>
    <t>27.7.2002</t>
  </si>
  <si>
    <t>3.</t>
  </si>
  <si>
    <t>28.7.2002</t>
  </si>
  <si>
    <t>4.</t>
  </si>
  <si>
    <t>30.7.2002</t>
  </si>
  <si>
    <t>5.</t>
  </si>
  <si>
    <t>31.7.2002</t>
  </si>
  <si>
    <t>6.</t>
  </si>
  <si>
    <t>02.8.2002</t>
  </si>
  <si>
    <t>7.</t>
  </si>
  <si>
    <t>03.8.2002</t>
  </si>
  <si>
    <t>8.</t>
  </si>
  <si>
    <t>04.8.2002</t>
  </si>
  <si>
    <t>MISTROVSTVÍ EVROPY ŽEN "20" -  CELKEM</t>
  </si>
  <si>
    <t>Celkové skore:</t>
  </si>
  <si>
    <t>Itálie</t>
  </si>
  <si>
    <t>Turecko</t>
  </si>
  <si>
    <t>Německo</t>
  </si>
  <si>
    <t>Lotyšsko</t>
  </si>
  <si>
    <t>Řecko</t>
  </si>
  <si>
    <t>Rusko</t>
  </si>
  <si>
    <t>Chorvatsko, Zagreb 24. 7. - 4. 8. 2002</t>
  </si>
  <si>
    <t>MISTROVSTVÍ EVROPY žen "20" - Chorvatsko, Zagreb 26. 7. - 04. 8. 2002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</si>
</sst>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0;\-0"/>
    <numFmt numFmtId="165" formatCode="dd/mm/yy"/>
  </numFmts>
  <fonts count="46">
    <font>
      <sz val="10"/>
      <name val="Arial CE"/>
      <family val="0"/>
    </font>
    <font>
      <sz val="13.5"/>
      <name val="Arial CE"/>
      <family val="2"/>
    </font>
    <font>
      <sz val="14"/>
      <name val="Arial CE"/>
      <family val="0"/>
    </font>
    <font>
      <sz val="12"/>
      <name val="Arial CE"/>
      <family val="2"/>
    </font>
    <font>
      <i/>
      <sz val="10"/>
      <name val="Times New Roman CE"/>
      <family val="1"/>
    </font>
    <font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b/>
      <sz val="13.5"/>
      <name val="Arial CE"/>
      <family val="2"/>
    </font>
    <font>
      <b/>
      <u val="single"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Arial CE"/>
      <family val="2"/>
    </font>
    <font>
      <b/>
      <sz val="8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i/>
      <sz val="9"/>
      <color indexed="17"/>
      <name val="Arial CE"/>
      <family val="2"/>
    </font>
    <font>
      <i/>
      <sz val="10"/>
      <color indexed="10"/>
      <name val="Arial CE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i/>
      <sz val="8"/>
      <color indexed="17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6"/>
      <name val="Tahoma"/>
      <family val="2"/>
    </font>
    <font>
      <sz val="16"/>
      <name val="Tahoma"/>
      <family val="2"/>
    </font>
    <font>
      <sz val="7"/>
      <name val="Courier New CE"/>
      <family val="3"/>
    </font>
    <font>
      <b/>
      <sz val="10"/>
      <name val="Courier New CE"/>
      <family val="3"/>
    </font>
    <font>
      <b/>
      <sz val="9"/>
      <name val="Courier New CE"/>
      <family val="3"/>
    </font>
    <font>
      <sz val="7"/>
      <name val="Tahoma"/>
      <family val="2"/>
    </font>
    <font>
      <sz val="9"/>
      <name val="Times New Roman CE"/>
      <family val="1"/>
    </font>
    <font>
      <b/>
      <sz val="9"/>
      <color indexed="8"/>
      <name val="Times New Roman CE"/>
      <family val="1"/>
    </font>
    <font>
      <sz val="10"/>
      <name val="Courier New CE"/>
      <family val="3"/>
    </font>
    <font>
      <b/>
      <sz val="6"/>
      <name val="Courier New CE"/>
      <family val="3"/>
    </font>
    <font>
      <b/>
      <sz val="8"/>
      <name val="Courier New CE"/>
      <family val="3"/>
    </font>
    <font>
      <sz val="6.25"/>
      <name val="Courier New CE"/>
      <family val="3"/>
    </font>
    <font>
      <sz val="5.5"/>
      <name val="Tahoma"/>
      <family val="2"/>
    </font>
    <font>
      <b/>
      <sz val="8.25"/>
      <name val="Courier New CE"/>
      <family val="3"/>
    </font>
    <font>
      <sz val="5.2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right"/>
      <protection locked="0"/>
    </xf>
    <xf numFmtId="9" fontId="7" fillId="0" borderId="5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9" fontId="9" fillId="2" borderId="11" xfId="0" applyNumberFormat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4" fontId="9" fillId="2" borderId="13" xfId="0" applyNumberFormat="1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164" fontId="6" fillId="2" borderId="14" xfId="0" applyNumberFormat="1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9" fontId="9" fillId="2" borderId="19" xfId="0" applyNumberFormat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164" fontId="9" fillId="2" borderId="21" xfId="0" applyNumberFormat="1" applyFont="1" applyFill="1" applyBorder="1" applyAlignment="1" applyProtection="1">
      <alignment horizontal="center"/>
      <protection/>
    </xf>
    <xf numFmtId="0" fontId="9" fillId="2" borderId="21" xfId="0" applyFont="1" applyFill="1" applyBorder="1" applyAlignment="1" applyProtection="1">
      <alignment horizontal="center"/>
      <protection/>
    </xf>
    <xf numFmtId="164" fontId="6" fillId="2" borderId="2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9" fontId="17" fillId="0" borderId="28" xfId="0" applyNumberFormat="1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2" fontId="18" fillId="0" borderId="5" xfId="0" applyNumberFormat="1" applyFont="1" applyBorder="1" applyAlignment="1" applyProtection="1">
      <alignment horizontal="center"/>
      <protection/>
    </xf>
    <xf numFmtId="2" fontId="19" fillId="2" borderId="12" xfId="0" applyNumberFormat="1" applyFont="1" applyFill="1" applyBorder="1" applyAlignment="1" applyProtection="1">
      <alignment horizontal="center"/>
      <protection/>
    </xf>
    <xf numFmtId="2" fontId="18" fillId="0" borderId="5" xfId="0" applyNumberFormat="1" applyFont="1" applyBorder="1" applyAlignment="1" applyProtection="1">
      <alignment horizontal="center"/>
      <protection locked="0"/>
    </xf>
    <xf numFmtId="2" fontId="19" fillId="2" borderId="20" xfId="0" applyNumberFormat="1" applyFont="1" applyFill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center"/>
      <protection locked="0"/>
    </xf>
    <xf numFmtId="164" fontId="23" fillId="2" borderId="35" xfId="0" applyNumberFormat="1" applyFont="1" applyFill="1" applyBorder="1" applyAlignment="1" applyProtection="1">
      <alignment horizontal="center"/>
      <protection/>
    </xf>
    <xf numFmtId="164" fontId="23" fillId="2" borderId="3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9" fillId="2" borderId="0" xfId="0" applyFont="1" applyFill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0" fillId="0" borderId="38" xfId="0" applyFont="1" applyBorder="1" applyAlignment="1">
      <alignment horizontal="right" vertical="center"/>
    </xf>
    <xf numFmtId="0" fontId="7" fillId="0" borderId="40" xfId="0" applyFont="1" applyBorder="1" applyAlignment="1" applyProtection="1">
      <alignment horizontal="righ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2" fontId="18" fillId="0" borderId="44" xfId="0" applyNumberFormat="1" applyFont="1" applyBorder="1" applyAlignment="1" applyProtection="1">
      <alignment horizontal="center"/>
      <protection locked="0"/>
    </xf>
    <xf numFmtId="164" fontId="23" fillId="2" borderId="45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9" fontId="37" fillId="0" borderId="44" xfId="0" applyNumberFormat="1" applyFont="1" applyBorder="1" applyAlignment="1" applyProtection="1">
      <alignment horizontal="center"/>
      <protection/>
    </xf>
    <xf numFmtId="0" fontId="38" fillId="2" borderId="12" xfId="0" applyFont="1" applyFill="1" applyBorder="1" applyAlignment="1" applyProtection="1">
      <alignment horizontal="center"/>
      <protection locked="0"/>
    </xf>
    <xf numFmtId="9" fontId="37" fillId="0" borderId="5" xfId="0" applyNumberFormat="1" applyFont="1" applyBorder="1" applyAlignment="1" applyProtection="1">
      <alignment horizontal="center"/>
      <protection/>
    </xf>
    <xf numFmtId="0" fontId="38" fillId="2" borderId="20" xfId="0" applyFont="1" applyFill="1" applyBorder="1" applyAlignment="1" applyProtection="1">
      <alignment horizontal="center"/>
      <protection locked="0"/>
    </xf>
    <xf numFmtId="0" fontId="38" fillId="2" borderId="11" xfId="0" applyFont="1" applyFill="1" applyBorder="1" applyAlignment="1" applyProtection="1">
      <alignment horizontal="center"/>
      <protection locked="0"/>
    </xf>
    <xf numFmtId="165" fontId="29" fillId="0" borderId="0" xfId="0" applyNumberFormat="1" applyFont="1" applyAlignment="1">
      <alignment/>
    </xf>
    <xf numFmtId="164" fontId="9" fillId="2" borderId="8" xfId="0" applyNumberFormat="1" applyFont="1" applyFill="1" applyBorder="1" applyAlignment="1" applyProtection="1">
      <alignment horizontal="center"/>
      <protection/>
    </xf>
    <xf numFmtId="164" fontId="9" fillId="2" borderId="46" xfId="0" applyNumberFormat="1" applyFont="1" applyFill="1" applyBorder="1" applyAlignment="1" applyProtection="1">
      <alignment horizontal="center"/>
      <protection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>
      <alignment horizontal="right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  <protection/>
    </xf>
    <xf numFmtId="164" fontId="9" fillId="2" borderId="6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7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Celkový počet odehraných minut</a:t>
            </a:r>
          </a:p>
        </c:rich>
      </c:tx>
      <c:layout>
        <c:manualLayout>
          <c:xMode val="factor"/>
          <c:yMode val="factor"/>
          <c:x val="-0.03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8775"/>
          <c:w val="0.9257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CELKEM!$C$16:$C$38</c:f>
              <c:numCache>
                <c:ptCount val="23"/>
                <c:pt idx="0">
                  <c:v>24</c:v>
                </c:pt>
                <c:pt idx="2">
                  <c:v>41</c:v>
                </c:pt>
                <c:pt idx="4">
                  <c:v>99</c:v>
                </c:pt>
                <c:pt idx="6">
                  <c:v>22</c:v>
                </c:pt>
                <c:pt idx="8">
                  <c:v>274</c:v>
                </c:pt>
                <c:pt idx="10">
                  <c:v>249</c:v>
                </c:pt>
                <c:pt idx="12">
                  <c:v>104</c:v>
                </c:pt>
                <c:pt idx="14">
                  <c:v>118</c:v>
                </c:pt>
                <c:pt idx="16">
                  <c:v>114</c:v>
                </c:pt>
                <c:pt idx="18">
                  <c:v>257</c:v>
                </c:pt>
                <c:pt idx="20">
                  <c:v>105</c:v>
                </c:pt>
                <c:pt idx="22">
                  <c:v>193</c:v>
                </c:pt>
              </c:numCache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minuty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ztracených míčů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125"/>
          <c:w val="0.9262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(CELKEM!$V$16,CELKEM!$V$18,CELKEM!$V$20,CELKEM!$V$22,CELKEM!$V$24,CELKEM!$V$26,CELKEM!$V$28,CELKEM!$V$30,CELKEM!$V$32,CELKEM!$V$34,CELKEM!$V$36,CELKEM!$V$38)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25</c:v>
                </c:pt>
                <c:pt idx="5">
                  <c:v>25</c:v>
                </c:pt>
                <c:pt idx="6">
                  <c:v>10</c:v>
                </c:pt>
                <c:pt idx="7">
                  <c:v>10</c:v>
                </c:pt>
                <c:pt idx="8">
                  <c:v>15</c:v>
                </c:pt>
                <c:pt idx="9">
                  <c:v>13</c:v>
                </c:pt>
                <c:pt idx="10">
                  <c:v>4</c:v>
                </c:pt>
                <c:pt idx="11">
                  <c:v>14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ztracené míče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13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faulů na hráče </a:t>
            </a:r>
            <a:r>
              <a:rPr lang="en-US" cap="none" sz="1000" b="0" i="0" u="none" baseline="0"/>
              <a:t>(kladné body)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86"/>
          <c:w val="0.9257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(CELKEM!$X$16,CELKEM!$X$18,CELKEM!$X$20,CELKEM!$X$22,CELKEM!$X$24,CELKEM!$X$26,CELKEM!$X$28,CELKEM!$X$30,CELKEM!$X$32,CELKEM!$X$34,CELKEM!$X$36,CELKEM!$X$38)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28</c:v>
                </c:pt>
                <c:pt idx="5">
                  <c:v>26</c:v>
                </c:pt>
                <c:pt idx="6">
                  <c:v>2</c:v>
                </c:pt>
                <c:pt idx="7">
                  <c:v>27</c:v>
                </c:pt>
                <c:pt idx="8">
                  <c:v>10</c:v>
                </c:pt>
                <c:pt idx="9">
                  <c:v>20</c:v>
                </c:pt>
                <c:pt idx="10">
                  <c:v>8</c:v>
                </c:pt>
                <c:pt idx="11">
                  <c:v>24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fauly (kladné body)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osobních chyb, po kterých soupeř nestřílí 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575"/>
          <c:w val="0.926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(CELKEM!$Y$16,CELKEM!$Y$18,CELKEM!$Y$20,CELKEM!$Y$22,CELKEM!$Y$24,CELKEM!$Y$26,CELKEM!$Y$28,CELKEM!$Y$30,CELKEM!$Y$32,CELKEM!$Y$34,CELKEM!$Y$36,CELKEM!$Y$38)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15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osobní chyby bez 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vstřelených bodů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125"/>
          <c:w val="0.9262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(CELKEM!$AA$16,CELKEM!$AA$18,CELKEM!$AA$20,CELKEM!$AA$22,CELKEM!$AA$24,CELKEM!$AA$26,CELKEM!$AA$28,CELKEM!$AA$30,CELKEM!$AA$32,CELKEM!$AA$34,CELKEM!$AA$36,CELKEM!$AA$38)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29</c:v>
                </c:pt>
                <c:pt idx="3">
                  <c:v>12</c:v>
                </c:pt>
                <c:pt idx="4">
                  <c:v>128</c:v>
                </c:pt>
                <c:pt idx="5">
                  <c:v>96</c:v>
                </c:pt>
                <c:pt idx="6">
                  <c:v>35</c:v>
                </c:pt>
                <c:pt idx="7">
                  <c:v>37</c:v>
                </c:pt>
                <c:pt idx="8">
                  <c:v>46</c:v>
                </c:pt>
                <c:pt idx="9">
                  <c:v>127</c:v>
                </c:pt>
                <c:pt idx="10">
                  <c:v>41</c:v>
                </c:pt>
                <c:pt idx="11">
                  <c:v>90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asistencí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575"/>
          <c:w val="0.9262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(CELKEM!$W$16,CELKEM!$W$18,CELKEM!$W$20,CELKEM!$W$22,CELKEM!$W$24,CELKEM!$W$26,CELKEM!$W$28,CELKEM!$W$30,CELKEM!$W$32,CELKEM!$W$34,CELKEM!$W$36,CELKEM!$W$38)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20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asistence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575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osobních chyb, po kterých soupeř střílí 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325"/>
          <c:w val="0.926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(CELKEM!$Z$16,CELKEM!$Z$18,CELKEM!$Z$20,CELKEM!$Z$22,CELKEM!$Z$24,CELKEM!$Z$26,CELKEM!$Z$28,CELKEM!$Z$30,CELKEM!$Z$32,CELKEM!$Z$34,CELKEM!$Z$36,CELKEM!$Z$38)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</c:v>
                </c:pt>
                <c:pt idx="4">
                  <c:v>6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14</c:v>
                </c:pt>
              </c:numCache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osobní chyby s 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bodů užitečnosti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05"/>
          <c:w val="0.9262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(CELKEM!$AA$17,CELKEM!$AA$19,CELKEM!$AA$21,CELKEM!$AA$23,CELKEM!$AA$25,CELKEM!$AA$27,CELKEM!$AA$29,CELKEM!$AA$31,CELKEM!$AA$33,CELKEM!$AA$35,CELKEM!$AA$37,CELKEM!$AA$39)</c:f>
              <c:numCache>
                <c:ptCount val="12"/>
                <c:pt idx="0">
                  <c:v>0</c:v>
                </c:pt>
                <c:pt idx="1">
                  <c:v>28</c:v>
                </c:pt>
                <c:pt idx="2">
                  <c:v>2</c:v>
                </c:pt>
                <c:pt idx="3">
                  <c:v>8</c:v>
                </c:pt>
                <c:pt idx="4">
                  <c:v>121</c:v>
                </c:pt>
                <c:pt idx="5">
                  <c:v>114</c:v>
                </c:pt>
                <c:pt idx="6">
                  <c:v>17</c:v>
                </c:pt>
                <c:pt idx="7">
                  <c:v>40</c:v>
                </c:pt>
                <c:pt idx="8">
                  <c:v>33</c:v>
                </c:pt>
                <c:pt idx="9">
                  <c:v>127</c:v>
                </c:pt>
                <c:pt idx="10">
                  <c:v>43</c:v>
                </c:pt>
                <c:pt idx="11">
                  <c:v>76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body užitečnosti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Kolik minut je potřeba na vstřelení 1 bodu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975"/>
          <c:w val="0.9262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(CELKEM!$AB$16,CELKEM!$AB$18,CELKEM!$AB$20,CELKEM!$AB$22,CELKEM!$AB$24,CELKEM!$AB$26,CELKEM!$AB$28,CELKEM!$AB$30,CELKEM!$AB$32,CELKEM!$AB$34,CELKEM!$AB$36,CELKEM!$AB$38)</c:f>
              <c:numCache>
                <c:ptCount val="12"/>
                <c:pt idx="0">
                  <c:v>12</c:v>
                </c:pt>
                <c:pt idx="1">
                  <c:v>2.9285714285714284</c:v>
                </c:pt>
                <c:pt idx="2">
                  <c:v>3.413793103448276</c:v>
                </c:pt>
                <c:pt idx="3">
                  <c:v>1.8333333333333333</c:v>
                </c:pt>
                <c:pt idx="4">
                  <c:v>2.140625</c:v>
                </c:pt>
                <c:pt idx="5">
                  <c:v>2.59375</c:v>
                </c:pt>
                <c:pt idx="6">
                  <c:v>2.9714285714285715</c:v>
                </c:pt>
                <c:pt idx="7">
                  <c:v>3.189189189189189</c:v>
                </c:pt>
                <c:pt idx="8">
                  <c:v>2.4782608695652173</c:v>
                </c:pt>
                <c:pt idx="9">
                  <c:v>2.0236220472440944</c:v>
                </c:pt>
                <c:pt idx="10">
                  <c:v>2.5609756097560976</c:v>
                </c:pt>
                <c:pt idx="11">
                  <c:v>2.1444444444444444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minuty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38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Kolik minut je potřeba na 1 bod užitečnosti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875"/>
          <c:w val="0.9262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(CELKEM!$AB$17,CELKEM!$AB$19,CELKEM!$AB$21,CELKEM!$AB$23,CELKEM!$AB$25,CELKEM!$AB$27,CELKEM!$AB$29,CELKEM!$AB$31,CELKEM!$AB$33,CELKEM!$AB$35,CELKEM!$AB$37,CELKEM!$AB$39)</c:f>
              <c:numCache>
                <c:ptCount val="12"/>
                <c:pt idx="0">
                  <c:v>0</c:v>
                </c:pt>
                <c:pt idx="1">
                  <c:v>1.4642857142857142</c:v>
                </c:pt>
                <c:pt idx="2">
                  <c:v>49.5</c:v>
                </c:pt>
                <c:pt idx="3">
                  <c:v>2.75</c:v>
                </c:pt>
                <c:pt idx="4">
                  <c:v>2.2644628099173554</c:v>
                </c:pt>
                <c:pt idx="5">
                  <c:v>2.1842105263157894</c:v>
                </c:pt>
                <c:pt idx="6">
                  <c:v>6.117647058823529</c:v>
                </c:pt>
                <c:pt idx="7">
                  <c:v>2.95</c:v>
                </c:pt>
                <c:pt idx="8">
                  <c:v>3.4545454545454546</c:v>
                </c:pt>
                <c:pt idx="9">
                  <c:v>2.0236220472440944</c:v>
                </c:pt>
                <c:pt idx="10">
                  <c:v>2.441860465116279</c:v>
                </c:pt>
                <c:pt idx="11">
                  <c:v>2.539473684210526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minuty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Lucie Kysilková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92"/>
          <c:w val="0.93125"/>
          <c:h val="0.60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'grafy-užiteč.'!$K$1:$L$8</c:f>
              <c:multiLvlStrCache/>
            </c:multiLvlStrRef>
          </c:cat>
          <c:val>
            <c:numRef>
              <c:f>'grafy-užiteč.'!$M$1:$M$8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Procentuální úspěšnost střelby z pod koše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875"/>
          <c:w val="0.92625"/>
          <c:h val="0.6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CELKEM!$F$16:$F$38</c:f>
              <c:numCache>
                <c:ptCount val="23"/>
                <c:pt idx="0">
                  <c:v>0</c:v>
                </c:pt>
                <c:pt idx="2">
                  <c:v>0.6</c:v>
                </c:pt>
                <c:pt idx="4">
                  <c:v>0.34615384615384615</c:v>
                </c:pt>
                <c:pt idx="6">
                  <c:v>0</c:v>
                </c:pt>
                <c:pt idx="8">
                  <c:v>0.75</c:v>
                </c:pt>
                <c:pt idx="10">
                  <c:v>0.6</c:v>
                </c:pt>
                <c:pt idx="12">
                  <c:v>0.8</c:v>
                </c:pt>
                <c:pt idx="14">
                  <c:v>0.8</c:v>
                </c:pt>
                <c:pt idx="16">
                  <c:v>0.47368421052631576</c:v>
                </c:pt>
                <c:pt idx="18">
                  <c:v>0.6842105263157895</c:v>
                </c:pt>
                <c:pt idx="20">
                  <c:v>0.6086956521739131</c:v>
                </c:pt>
                <c:pt idx="22">
                  <c:v>0.6571428571428571</c:v>
                </c:pt>
              </c:numCache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Šárka Chocholatá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25"/>
          <c:w val="0.93125"/>
          <c:h val="0.60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'grafy-užiteč.'!$K$14:$L$21</c:f>
              <c:multiLvlStrCache/>
            </c:multiLvlStrRef>
          </c:cat>
          <c:val>
            <c:numRef>
              <c:f>'grafy-užiteč.'!$M$14:$M$21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57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Petra Maňáková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125"/>
          <c:w val="0.9315"/>
          <c:h val="0.61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'grafy-užiteč.'!$K$27:$L$34</c:f>
              <c:multiLvlStrCache/>
            </c:multiLvlStrRef>
          </c:cat>
          <c:val>
            <c:numRef>
              <c:f>'grafy-užiteč.'!$M$27:$M$34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Anna Polášková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375"/>
          <c:w val="0.93125"/>
          <c:h val="0.6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'grafy-užiteč.'!$K$39:$L$46</c:f>
              <c:multiLvlStrCache/>
            </c:multiLvlStrRef>
          </c:cat>
          <c:val>
            <c:numRef>
              <c:f>'grafy-užiteč.'!$M$39:$M$46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/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Michaela Uhrová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025"/>
          <c:w val="0.9315"/>
          <c:h val="0.6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'grafy-užiteč.'!$K$51:$L$58</c:f>
              <c:multiLvlStrCache/>
            </c:multiLvlStrRef>
          </c:cat>
          <c:val>
            <c:numRef>
              <c:f>'grafy-užiteč.'!$M$51:$M$58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Jana Veselá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92"/>
          <c:w val="0.93125"/>
          <c:h val="0.60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'grafy-užiteč.'!$K$62:$L$69</c:f>
              <c:multiLvlStrCache/>
            </c:multiLvlStrRef>
          </c:cat>
          <c:val>
            <c:numRef>
              <c:f>'grafy-užiteč.'!$M$62:$M$69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Mirka Hamouzová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25"/>
          <c:w val="0.93125"/>
          <c:h val="0.60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'grafy-užiteč.'!$K$75:$L$82</c:f>
              <c:multiLvlStrCache/>
            </c:multiLvlStrRef>
          </c:cat>
          <c:val>
            <c:numRef>
              <c:f>'grafy-užiteč.'!$M$75:$M$82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Tereza Brantlová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125"/>
          <c:w val="0.9315"/>
          <c:h val="0.61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'grafy-užiteč.'!$K$88:$L$95</c:f>
              <c:multiLvlStrCache/>
            </c:multiLvlStrRef>
          </c:cat>
          <c:val>
            <c:numRef>
              <c:f>'grafy-užiteč.'!$M$88:$M$95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Eva Vítečková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025"/>
          <c:w val="0.9315"/>
          <c:h val="0.6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'grafy-užiteč.'!$K$112:$L$119</c:f>
              <c:multiLvlStrCache/>
            </c:multiLvlStrRef>
          </c:cat>
          <c:val>
            <c:numRef>
              <c:f>'grafy-užiteč.'!$M$112:$M$119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Irena Špirková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025"/>
          <c:w val="0.9315"/>
          <c:h val="0.6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'grafy-užiteč.'!$K$100:$L$107</c:f>
              <c:multiLvlStrCache/>
            </c:multiLvlStrRef>
          </c:cat>
          <c:val>
            <c:numRef>
              <c:f>'grafy-užiteč.'!$M$100:$M$107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Michala Hartigová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1"/>
          <c:w val="0.9315"/>
          <c:h val="0.6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'grafy-užiteč.'!$K$137:$L$144</c:f>
              <c:multiLvlStrCache/>
            </c:multiLvlStrRef>
          </c:cat>
          <c:val>
            <c:numRef>
              <c:f>'grafy-užiteč.'!$M$137:$M$144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Procentuální úspěšnost střelby z pole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625"/>
          <c:w val="0.926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CELKEM!$I$16:$I$38</c:f>
              <c:numCache>
                <c:ptCount val="23"/>
                <c:pt idx="0">
                  <c:v>0.2</c:v>
                </c:pt>
                <c:pt idx="2">
                  <c:v>0.75</c:v>
                </c:pt>
                <c:pt idx="4">
                  <c:v>0.5</c:v>
                </c:pt>
                <c:pt idx="6">
                  <c:v>0.25</c:v>
                </c:pt>
                <c:pt idx="8">
                  <c:v>0.45454545454545453</c:v>
                </c:pt>
                <c:pt idx="10">
                  <c:v>0.37037037037037035</c:v>
                </c:pt>
                <c:pt idx="12">
                  <c:v>0.4666666666666667</c:v>
                </c:pt>
                <c:pt idx="14">
                  <c:v>0.15</c:v>
                </c:pt>
                <c:pt idx="16">
                  <c:v>0.5263157894736842</c:v>
                </c:pt>
                <c:pt idx="18">
                  <c:v>0.38372093023255816</c:v>
                </c:pt>
                <c:pt idx="20">
                  <c:v>0.2222222222222222</c:v>
                </c:pt>
                <c:pt idx="22">
                  <c:v>0.42857142857142855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49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Vývoj bodů užitečnosti
Martina Rejchová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025"/>
          <c:w val="0.9315"/>
          <c:h val="0.6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'grafy-užiteč.'!$K$125:$L$132</c:f>
              <c:multiLvlStrCache/>
            </c:multiLvlStrRef>
          </c:cat>
          <c:val>
            <c:numRef>
              <c:f>'grafy-užiteč.'!$M$125:$M$132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body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789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Procentuální úspěšnost střelby za 3 body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83"/>
          <c:w val="0.925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CELKEM!$L$16:$L$38</c:f>
              <c:numCache>
                <c:ptCount val="23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0.5</c:v>
                </c:pt>
                <c:pt idx="8">
                  <c:v>0.36363636363636365</c:v>
                </c:pt>
                <c:pt idx="10">
                  <c:v>0.5</c:v>
                </c:pt>
                <c:pt idx="12">
                  <c:v>0.4444444444444444</c:v>
                </c:pt>
                <c:pt idx="14">
                  <c:v>0.1111111111111111</c:v>
                </c:pt>
                <c:pt idx="16">
                  <c:v>0</c:v>
                </c:pt>
                <c:pt idx="18">
                  <c:v>0.5454545454545454</c:v>
                </c:pt>
                <c:pt idx="20">
                  <c:v>0</c:v>
                </c:pt>
                <c:pt idx="22">
                  <c:v>1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Procentuální úspěšnost střelby celkem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8225"/>
          <c:w val="0.9257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CELKEM!$O$16:$O$38</c:f>
              <c:numCache>
                <c:ptCount val="23"/>
                <c:pt idx="0">
                  <c:v>0.2</c:v>
                </c:pt>
                <c:pt idx="2">
                  <c:v>0.6</c:v>
                </c:pt>
                <c:pt idx="4">
                  <c:v>0.375</c:v>
                </c:pt>
                <c:pt idx="6">
                  <c:v>0.2222222222222222</c:v>
                </c:pt>
                <c:pt idx="8">
                  <c:v>0.5106382978723404</c:v>
                </c:pt>
                <c:pt idx="10">
                  <c:v>0.5135135135135135</c:v>
                </c:pt>
                <c:pt idx="12">
                  <c:v>0.5172413793103449</c:v>
                </c:pt>
                <c:pt idx="14">
                  <c:v>0.23529411764705882</c:v>
                </c:pt>
                <c:pt idx="16">
                  <c:v>0.5</c:v>
                </c:pt>
                <c:pt idx="18">
                  <c:v>0.4482758620689655</c:v>
                </c:pt>
                <c:pt idx="20">
                  <c:v>0.5</c:v>
                </c:pt>
                <c:pt idx="22">
                  <c:v>0.5789473684210527</c:v>
                </c:pt>
              </c:numCache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Procentuální úspěšnost trestných hodů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525"/>
          <c:w val="0.9197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CELKEM!$B$16:$B$38</c:f>
              <c:strCache>
                <c:ptCount val="23"/>
                <c:pt idx="0">
                  <c:v>Kysilková</c:v>
                </c:pt>
                <c:pt idx="2">
                  <c:v>Chocholatá</c:v>
                </c:pt>
                <c:pt idx="4">
                  <c:v>Maňáková</c:v>
                </c:pt>
                <c:pt idx="6">
                  <c:v>Polášková</c:v>
                </c:pt>
                <c:pt idx="8">
                  <c:v>Uhrová</c:v>
                </c:pt>
                <c:pt idx="10">
                  <c:v>Veselá</c:v>
                </c:pt>
                <c:pt idx="12">
                  <c:v>Hamouzová</c:v>
                </c:pt>
                <c:pt idx="14">
                  <c:v>Brantlová</c:v>
                </c:pt>
                <c:pt idx="16">
                  <c:v>Špirková</c:v>
                </c:pt>
                <c:pt idx="18">
                  <c:v>Vítečková</c:v>
                </c:pt>
                <c:pt idx="20">
                  <c:v>Rejchová</c:v>
                </c:pt>
                <c:pt idx="22">
                  <c:v>Hartigová</c:v>
                </c:pt>
              </c:strCache>
            </c:strRef>
          </c:cat>
          <c:val>
            <c:numRef>
              <c:f>CELKEM!$R$16:$R$38</c:f>
              <c:numCache>
                <c:ptCount val="23"/>
                <c:pt idx="0">
                  <c:v>0</c:v>
                </c:pt>
                <c:pt idx="2">
                  <c:v>1</c:v>
                </c:pt>
                <c:pt idx="4">
                  <c:v>0.7142857142857143</c:v>
                </c:pt>
                <c:pt idx="6">
                  <c:v>0.875</c:v>
                </c:pt>
                <c:pt idx="8">
                  <c:v>0.6896551724137931</c:v>
                </c:pt>
                <c:pt idx="10">
                  <c:v>0.6333333333333333</c:v>
                </c:pt>
                <c:pt idx="12">
                  <c:v>0.5</c:v>
                </c:pt>
                <c:pt idx="14">
                  <c:v>0.9090909090909091</c:v>
                </c:pt>
                <c:pt idx="16">
                  <c:v>0.6666666666666666</c:v>
                </c:pt>
                <c:pt idx="18">
                  <c:v>0.8095238095238095</c:v>
                </c:pt>
                <c:pt idx="20">
                  <c:v>0.75</c:v>
                </c:pt>
                <c:pt idx="22">
                  <c:v>0.7666666666666667</c:v>
                </c:pt>
              </c:numCache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obranných doskoků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8525"/>
          <c:w val="0.920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(CELKEM!$S$16,CELKEM!$S$18,CELKEM!$S$20,CELKEM!$S$22,CELKEM!$S$24,CELKEM!$S$26,CELKEM!$S$28,CELKEM!$S$30,CELKEM!$S$32,CELKEM!$S$34,CELKEM!$S$36,CELKEM!$S$38)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11</c:v>
                </c:pt>
                <c:pt idx="3">
                  <c:v>2</c:v>
                </c:pt>
                <c:pt idx="4">
                  <c:v>14</c:v>
                </c:pt>
                <c:pt idx="5">
                  <c:v>50</c:v>
                </c:pt>
                <c:pt idx="6">
                  <c:v>5</c:v>
                </c:pt>
                <c:pt idx="7">
                  <c:v>4</c:v>
                </c:pt>
                <c:pt idx="8">
                  <c:v>13</c:v>
                </c:pt>
                <c:pt idx="9">
                  <c:v>42</c:v>
                </c:pt>
                <c:pt idx="10">
                  <c:v>20</c:v>
                </c:pt>
                <c:pt idx="11">
                  <c:v>17</c:v>
                </c:pt>
              </c:numCache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obranný doskok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útočných doskoků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8325"/>
          <c:w val="0.92075"/>
          <c:h val="0.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(CELKEM!$T$16,CELKEM!$T$18,CELKEM!$T$20,CELKEM!$T$22,CELKEM!$T$24,CELKEM!$T$26,CELKEM!$T$28,CELKEM!$T$30,CELKEM!$T$32,CELKEM!$T$34,CELKEM!$T$36,CELKEM!$T$38)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18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útočný doskok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získaných míčů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825"/>
          <c:w val="0.92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(CELKEM!$B$16,CELKEM!$B$18,CELKEM!$B$20,CELKEM!$B$22,CELKEM!$B$24,CELKEM!$B$26,CELKEM!$B$28,CELKEM!$B$30,CELKEM!$B$32,CELKEM!$B$34,CELKEM!$B$36,CELKEM!$B$38)</c:f>
              <c:strCache>
                <c:ptCount val="12"/>
                <c:pt idx="0">
                  <c:v>Kysilková</c:v>
                </c:pt>
                <c:pt idx="1">
                  <c:v>Chocholatá</c:v>
                </c:pt>
                <c:pt idx="2">
                  <c:v>Maňáková</c:v>
                </c:pt>
                <c:pt idx="3">
                  <c:v>Polášková</c:v>
                </c:pt>
                <c:pt idx="4">
                  <c:v>Uhrová</c:v>
                </c:pt>
                <c:pt idx="5">
                  <c:v>Veselá</c:v>
                </c:pt>
                <c:pt idx="6">
                  <c:v>Hamouzová</c:v>
                </c:pt>
                <c:pt idx="7">
                  <c:v>Brantlová</c:v>
                </c:pt>
                <c:pt idx="8">
                  <c:v>Špirková</c:v>
                </c:pt>
                <c:pt idx="9">
                  <c:v>Vítečková</c:v>
                </c:pt>
                <c:pt idx="10">
                  <c:v>Rejchová</c:v>
                </c:pt>
                <c:pt idx="11">
                  <c:v>Hartigová</c:v>
                </c:pt>
              </c:strCache>
            </c:strRef>
          </c:cat>
          <c:val>
            <c:numRef>
              <c:f>(CELKEM!$U$16,CELKEM!$U$18,CELKEM!$U$20,CELKEM!$U$22,CELKEM!$U$24,CELKEM!$U$26,CELKEM!$U$28,CELKEM!$U$30,CELKEM!$U$32,CELKEM!$U$34,CELKEM!$U$36,CELKEM!$U$38)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28</c:v>
                </c:pt>
                <c:pt idx="5">
                  <c:v>28</c:v>
                </c:pt>
                <c:pt idx="6">
                  <c:v>11</c:v>
                </c:pt>
                <c:pt idx="7">
                  <c:v>14</c:v>
                </c:pt>
                <c:pt idx="8">
                  <c:v>11</c:v>
                </c:pt>
                <c:pt idx="9">
                  <c:v>15</c:v>
                </c:pt>
                <c:pt idx="10">
                  <c:v>3</c:v>
                </c:pt>
                <c:pt idx="11">
                  <c:v>20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jméno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získané míče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189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0.026</cdr:y>
    </cdr:from>
    <cdr:to>
      <cdr:x>0.7055</cdr:x>
      <cdr:y>0.13475</cdr:y>
    </cdr:to>
    <cdr:sp>
      <cdr:nvSpPr>
        <cdr:cNvPr id="1" name="Rectangle 1"/>
        <cdr:cNvSpPr>
          <a:spLocks/>
        </cdr:cNvSpPr>
      </cdr:nvSpPr>
      <cdr:spPr>
        <a:xfrm>
          <a:off x="1466850" y="47625"/>
          <a:ext cx="2857500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0.02625</cdr:y>
    </cdr:from>
    <cdr:to>
      <cdr:x>0.78925</cdr:x>
      <cdr:y>0.13725</cdr:y>
    </cdr:to>
    <cdr:sp>
      <cdr:nvSpPr>
        <cdr:cNvPr id="1" name="Rectangle 1"/>
        <cdr:cNvSpPr>
          <a:spLocks/>
        </cdr:cNvSpPr>
      </cdr:nvSpPr>
      <cdr:spPr>
        <a:xfrm>
          <a:off x="1238250" y="47625"/>
          <a:ext cx="3609975" cy="21907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0.0255</cdr:y>
    </cdr:from>
    <cdr:to>
      <cdr:x>0.78925</cdr:x>
      <cdr:y>0.1335</cdr:y>
    </cdr:to>
    <cdr:sp>
      <cdr:nvSpPr>
        <cdr:cNvPr id="1" name="Rectangle 1"/>
        <cdr:cNvSpPr>
          <a:spLocks/>
        </cdr:cNvSpPr>
      </cdr:nvSpPr>
      <cdr:spPr>
        <a:xfrm>
          <a:off x="1238250" y="47625"/>
          <a:ext cx="360997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0.02575</cdr:y>
    </cdr:from>
    <cdr:to>
      <cdr:x>0.78925</cdr:x>
      <cdr:y>0.133</cdr:y>
    </cdr:to>
    <cdr:sp>
      <cdr:nvSpPr>
        <cdr:cNvPr id="1" name="Rectangle 1"/>
        <cdr:cNvSpPr>
          <a:spLocks/>
        </cdr:cNvSpPr>
      </cdr:nvSpPr>
      <cdr:spPr>
        <a:xfrm>
          <a:off x="1238250" y="47625"/>
          <a:ext cx="360997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0.02525</cdr:y>
    </cdr:from>
    <cdr:to>
      <cdr:x>0.78925</cdr:x>
      <cdr:y>0.132</cdr:y>
    </cdr:to>
    <cdr:sp>
      <cdr:nvSpPr>
        <cdr:cNvPr id="1" name="Rectangle 1"/>
        <cdr:cNvSpPr>
          <a:spLocks/>
        </cdr:cNvSpPr>
      </cdr:nvSpPr>
      <cdr:spPr>
        <a:xfrm>
          <a:off x="1238250" y="47625"/>
          <a:ext cx="360997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0.026</cdr:y>
    </cdr:from>
    <cdr:to>
      <cdr:x>0.76775</cdr:x>
      <cdr:y>0.1355</cdr:y>
    </cdr:to>
    <cdr:sp>
      <cdr:nvSpPr>
        <cdr:cNvPr id="1" name="Rectangle 1"/>
        <cdr:cNvSpPr>
          <a:spLocks/>
        </cdr:cNvSpPr>
      </cdr:nvSpPr>
      <cdr:spPr>
        <a:xfrm>
          <a:off x="1247775" y="47625"/>
          <a:ext cx="345757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0.026</cdr:y>
    </cdr:from>
    <cdr:to>
      <cdr:x>0.67975</cdr:x>
      <cdr:y>0.134</cdr:y>
    </cdr:to>
    <cdr:sp>
      <cdr:nvSpPr>
        <cdr:cNvPr id="1" name="Rectangle 1"/>
        <cdr:cNvSpPr>
          <a:spLocks/>
        </cdr:cNvSpPr>
      </cdr:nvSpPr>
      <cdr:spPr>
        <a:xfrm>
          <a:off x="1847850" y="47625"/>
          <a:ext cx="2324100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0.3005</cdr:x>
      <cdr:y>0.0255</cdr:y>
    </cdr:from>
    <cdr:to>
      <cdr:x>0.67925</cdr:x>
      <cdr:y>0.1335</cdr:y>
    </cdr:to>
    <cdr:sp>
      <cdr:nvSpPr>
        <cdr:cNvPr id="1" name="Rectangle 1"/>
        <cdr:cNvSpPr>
          <a:spLocks/>
        </cdr:cNvSpPr>
      </cdr:nvSpPr>
      <cdr:spPr>
        <a:xfrm>
          <a:off x="1847850" y="47625"/>
          <a:ext cx="233362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0.02525</cdr:y>
    </cdr:from>
    <cdr:to>
      <cdr:x>0.677</cdr:x>
      <cdr:y>0.12975</cdr:y>
    </cdr:to>
    <cdr:sp>
      <cdr:nvSpPr>
        <cdr:cNvPr id="1" name="Rectangle 1"/>
        <cdr:cNvSpPr>
          <a:spLocks/>
        </cdr:cNvSpPr>
      </cdr:nvSpPr>
      <cdr:spPr>
        <a:xfrm>
          <a:off x="1809750" y="47625"/>
          <a:ext cx="2343150" cy="2000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0.02525</cdr:y>
    </cdr:from>
    <cdr:to>
      <cdr:x>0.6815</cdr:x>
      <cdr:y>0.13225</cdr:y>
    </cdr:to>
    <cdr:sp>
      <cdr:nvSpPr>
        <cdr:cNvPr id="1" name="Rectangle 1"/>
        <cdr:cNvSpPr>
          <a:spLocks/>
        </cdr:cNvSpPr>
      </cdr:nvSpPr>
      <cdr:spPr>
        <a:xfrm>
          <a:off x="1847850" y="47625"/>
          <a:ext cx="233362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0.026</cdr:y>
    </cdr:from>
    <cdr:to>
      <cdr:x>0.75175</cdr:x>
      <cdr:y>0.134</cdr:y>
    </cdr:to>
    <cdr:sp>
      <cdr:nvSpPr>
        <cdr:cNvPr id="1" name="Rectangle 1"/>
        <cdr:cNvSpPr>
          <a:spLocks/>
        </cdr:cNvSpPr>
      </cdr:nvSpPr>
      <cdr:spPr>
        <a:xfrm>
          <a:off x="1447800" y="47625"/>
          <a:ext cx="317182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0.026</cdr:y>
    </cdr:from>
    <cdr:to>
      <cdr:x>0.86125</cdr:x>
      <cdr:y>0.13375</cdr:y>
    </cdr:to>
    <cdr:sp>
      <cdr:nvSpPr>
        <cdr:cNvPr id="1" name="Rectangle 1"/>
        <cdr:cNvSpPr>
          <a:spLocks/>
        </cdr:cNvSpPr>
      </cdr:nvSpPr>
      <cdr:spPr>
        <a:xfrm>
          <a:off x="838200" y="47625"/>
          <a:ext cx="444817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0.02525</cdr:y>
    </cdr:from>
    <cdr:to>
      <cdr:x>0.68175</cdr:x>
      <cdr:y>0.13225</cdr:y>
    </cdr:to>
    <cdr:sp>
      <cdr:nvSpPr>
        <cdr:cNvPr id="1" name="Rectangle 1"/>
        <cdr:cNvSpPr>
          <a:spLocks/>
        </cdr:cNvSpPr>
      </cdr:nvSpPr>
      <cdr:spPr>
        <a:xfrm>
          <a:off x="1847850" y="47625"/>
          <a:ext cx="233362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0.026</cdr:y>
    </cdr:from>
    <cdr:to>
      <cdr:x>0.67875</cdr:x>
      <cdr:y>0.13375</cdr:y>
    </cdr:to>
    <cdr:sp>
      <cdr:nvSpPr>
        <cdr:cNvPr id="1" name="Rectangle 1"/>
        <cdr:cNvSpPr>
          <a:spLocks/>
        </cdr:cNvSpPr>
      </cdr:nvSpPr>
      <cdr:spPr>
        <a:xfrm>
          <a:off x="1809750" y="47625"/>
          <a:ext cx="2362200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0.02525</cdr:y>
    </cdr:from>
    <cdr:to>
      <cdr:x>0.8595</cdr:x>
      <cdr:y>0.133</cdr:y>
    </cdr:to>
    <cdr:sp>
      <cdr:nvSpPr>
        <cdr:cNvPr id="1" name="Rectangle 1"/>
        <cdr:cNvSpPr>
          <a:spLocks/>
        </cdr:cNvSpPr>
      </cdr:nvSpPr>
      <cdr:spPr>
        <a:xfrm>
          <a:off x="781050" y="47625"/>
          <a:ext cx="4505325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0.025</cdr:y>
    </cdr:from>
    <cdr:to>
      <cdr:x>0.67925</cdr:x>
      <cdr:y>0.1315</cdr:y>
    </cdr:to>
    <cdr:sp>
      <cdr:nvSpPr>
        <cdr:cNvPr id="1" name="Rectangle 1"/>
        <cdr:cNvSpPr>
          <a:spLocks/>
        </cdr:cNvSpPr>
      </cdr:nvSpPr>
      <cdr:spPr>
        <a:xfrm>
          <a:off x="1809750" y="47625"/>
          <a:ext cx="2362200" cy="20955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0.03025</cdr:y>
    </cdr:from>
    <cdr:to>
      <cdr:x>0.81725</cdr:x>
      <cdr:y>0.13075</cdr:y>
    </cdr:to>
    <cdr:sp>
      <cdr:nvSpPr>
        <cdr:cNvPr id="1" name="Rectangle 1"/>
        <cdr:cNvSpPr>
          <a:spLocks/>
        </cdr:cNvSpPr>
      </cdr:nvSpPr>
      <cdr:spPr>
        <a:xfrm>
          <a:off x="1247775" y="57150"/>
          <a:ext cx="3771900" cy="2000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0.03</cdr:y>
    </cdr:from>
    <cdr:to>
      <cdr:x>0.8275</cdr:x>
      <cdr:y>0.13025</cdr:y>
    </cdr:to>
    <cdr:sp>
      <cdr:nvSpPr>
        <cdr:cNvPr id="1" name="Rectangle 1"/>
        <cdr:cNvSpPr>
          <a:spLocks/>
        </cdr:cNvSpPr>
      </cdr:nvSpPr>
      <cdr:spPr>
        <a:xfrm>
          <a:off x="1181100" y="57150"/>
          <a:ext cx="3895725" cy="2000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666750</xdr:colOff>
      <xdr:row>11</xdr:row>
      <xdr:rowOff>152400</xdr:rowOff>
    </xdr:to>
    <xdr:graphicFrame>
      <xdr:nvGraphicFramePr>
        <xdr:cNvPr id="1" name="Chart 4"/>
        <xdr:cNvGraphicFramePr/>
      </xdr:nvGraphicFramePr>
      <xdr:xfrm>
        <a:off x="9525" y="9525"/>
        <a:ext cx="61436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47625</xdr:rowOff>
    </xdr:from>
    <xdr:to>
      <xdr:col>8</xdr:col>
      <xdr:colOff>666750</xdr:colOff>
      <xdr:row>24</xdr:row>
      <xdr:rowOff>38100</xdr:rowOff>
    </xdr:to>
    <xdr:graphicFrame>
      <xdr:nvGraphicFramePr>
        <xdr:cNvPr id="2" name="Chart 5"/>
        <xdr:cNvGraphicFramePr/>
      </xdr:nvGraphicFramePr>
      <xdr:xfrm>
        <a:off x="0" y="1990725"/>
        <a:ext cx="61531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8</xdr:col>
      <xdr:colOff>666750</xdr:colOff>
      <xdr:row>36</xdr:row>
      <xdr:rowOff>95250</xdr:rowOff>
    </xdr:to>
    <xdr:graphicFrame>
      <xdr:nvGraphicFramePr>
        <xdr:cNvPr id="3" name="Chart 6"/>
        <xdr:cNvGraphicFramePr/>
      </xdr:nvGraphicFramePr>
      <xdr:xfrm>
        <a:off x="0" y="3981450"/>
        <a:ext cx="61531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657225</xdr:colOff>
      <xdr:row>49</xdr:row>
      <xdr:rowOff>28575</xdr:rowOff>
    </xdr:to>
    <xdr:graphicFrame>
      <xdr:nvGraphicFramePr>
        <xdr:cNvPr id="4" name="Chart 7"/>
        <xdr:cNvGraphicFramePr/>
      </xdr:nvGraphicFramePr>
      <xdr:xfrm>
        <a:off x="0" y="6010275"/>
        <a:ext cx="61436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8</xdr:col>
      <xdr:colOff>657225</xdr:colOff>
      <xdr:row>61</xdr:row>
      <xdr:rowOff>133350</xdr:rowOff>
    </xdr:to>
    <xdr:graphicFrame>
      <xdr:nvGraphicFramePr>
        <xdr:cNvPr id="5" name="Chart 8"/>
        <xdr:cNvGraphicFramePr/>
      </xdr:nvGraphicFramePr>
      <xdr:xfrm>
        <a:off x="0" y="8048625"/>
        <a:ext cx="6143625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666750</xdr:colOff>
      <xdr:row>73</xdr:row>
      <xdr:rowOff>152400</xdr:rowOff>
    </xdr:to>
    <xdr:graphicFrame>
      <xdr:nvGraphicFramePr>
        <xdr:cNvPr id="6" name="Chart 9"/>
        <xdr:cNvGraphicFramePr/>
      </xdr:nvGraphicFramePr>
      <xdr:xfrm>
        <a:off x="9525" y="10210800"/>
        <a:ext cx="6143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74</xdr:row>
      <xdr:rowOff>47625</xdr:rowOff>
    </xdr:from>
    <xdr:to>
      <xdr:col>8</xdr:col>
      <xdr:colOff>666750</xdr:colOff>
      <xdr:row>86</xdr:row>
      <xdr:rowOff>38100</xdr:rowOff>
    </xdr:to>
    <xdr:graphicFrame>
      <xdr:nvGraphicFramePr>
        <xdr:cNvPr id="7" name="Chart 10"/>
        <xdr:cNvGraphicFramePr/>
      </xdr:nvGraphicFramePr>
      <xdr:xfrm>
        <a:off x="0" y="12192000"/>
        <a:ext cx="6153150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86</xdr:row>
      <xdr:rowOff>114300</xdr:rowOff>
    </xdr:from>
    <xdr:to>
      <xdr:col>8</xdr:col>
      <xdr:colOff>666750</xdr:colOff>
      <xdr:row>98</xdr:row>
      <xdr:rowOff>114300</xdr:rowOff>
    </xdr:to>
    <xdr:graphicFrame>
      <xdr:nvGraphicFramePr>
        <xdr:cNvPr id="8" name="Chart 14"/>
        <xdr:cNvGraphicFramePr/>
      </xdr:nvGraphicFramePr>
      <xdr:xfrm>
        <a:off x="0" y="14201775"/>
        <a:ext cx="6153150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8</xdr:col>
      <xdr:colOff>657225</xdr:colOff>
      <xdr:row>111</xdr:row>
      <xdr:rowOff>9525</xdr:rowOff>
    </xdr:to>
    <xdr:graphicFrame>
      <xdr:nvGraphicFramePr>
        <xdr:cNvPr id="9" name="Chart 15"/>
        <xdr:cNvGraphicFramePr/>
      </xdr:nvGraphicFramePr>
      <xdr:xfrm>
        <a:off x="0" y="16192500"/>
        <a:ext cx="61436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111</xdr:row>
      <xdr:rowOff>76200</xdr:rowOff>
    </xdr:from>
    <xdr:to>
      <xdr:col>8</xdr:col>
      <xdr:colOff>666750</xdr:colOff>
      <xdr:row>123</xdr:row>
      <xdr:rowOff>95250</xdr:rowOff>
    </xdr:to>
    <xdr:graphicFrame>
      <xdr:nvGraphicFramePr>
        <xdr:cNvPr id="10" name="Chart 16"/>
        <xdr:cNvGraphicFramePr/>
      </xdr:nvGraphicFramePr>
      <xdr:xfrm>
        <a:off x="0" y="18211800"/>
        <a:ext cx="6153150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140</xdr:row>
      <xdr:rowOff>38100</xdr:rowOff>
    </xdr:from>
    <xdr:to>
      <xdr:col>8</xdr:col>
      <xdr:colOff>666750</xdr:colOff>
      <xdr:row>152</xdr:row>
      <xdr:rowOff>28575</xdr:rowOff>
    </xdr:to>
    <xdr:graphicFrame>
      <xdr:nvGraphicFramePr>
        <xdr:cNvPr id="11" name="Chart 18"/>
        <xdr:cNvGraphicFramePr/>
      </xdr:nvGraphicFramePr>
      <xdr:xfrm>
        <a:off x="0" y="22869525"/>
        <a:ext cx="6153150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154</xdr:row>
      <xdr:rowOff>19050</xdr:rowOff>
    </xdr:from>
    <xdr:to>
      <xdr:col>8</xdr:col>
      <xdr:colOff>657225</xdr:colOff>
      <xdr:row>166</xdr:row>
      <xdr:rowOff>19050</xdr:rowOff>
    </xdr:to>
    <xdr:graphicFrame>
      <xdr:nvGraphicFramePr>
        <xdr:cNvPr id="12" name="Chart 19"/>
        <xdr:cNvGraphicFramePr/>
      </xdr:nvGraphicFramePr>
      <xdr:xfrm>
        <a:off x="0" y="25117425"/>
        <a:ext cx="6143625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8</xdr:col>
      <xdr:colOff>666750</xdr:colOff>
      <xdr:row>200</xdr:row>
      <xdr:rowOff>19050</xdr:rowOff>
    </xdr:to>
    <xdr:graphicFrame>
      <xdr:nvGraphicFramePr>
        <xdr:cNvPr id="13" name="Chart 21"/>
        <xdr:cNvGraphicFramePr/>
      </xdr:nvGraphicFramePr>
      <xdr:xfrm>
        <a:off x="0" y="30603825"/>
        <a:ext cx="61531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126</xdr:row>
      <xdr:rowOff>38100</xdr:rowOff>
    </xdr:from>
    <xdr:to>
      <xdr:col>8</xdr:col>
      <xdr:colOff>657225</xdr:colOff>
      <xdr:row>138</xdr:row>
      <xdr:rowOff>38100</xdr:rowOff>
    </xdr:to>
    <xdr:graphicFrame>
      <xdr:nvGraphicFramePr>
        <xdr:cNvPr id="14" name="Chart 22"/>
        <xdr:cNvGraphicFramePr/>
      </xdr:nvGraphicFramePr>
      <xdr:xfrm>
        <a:off x="0" y="20602575"/>
        <a:ext cx="6143625" cy="1943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168</xdr:row>
      <xdr:rowOff>38100</xdr:rowOff>
    </xdr:from>
    <xdr:to>
      <xdr:col>8</xdr:col>
      <xdr:colOff>666750</xdr:colOff>
      <xdr:row>180</xdr:row>
      <xdr:rowOff>47625</xdr:rowOff>
    </xdr:to>
    <xdr:graphicFrame>
      <xdr:nvGraphicFramePr>
        <xdr:cNvPr id="15" name="Chart 23"/>
        <xdr:cNvGraphicFramePr/>
      </xdr:nvGraphicFramePr>
      <xdr:xfrm>
        <a:off x="0" y="27403425"/>
        <a:ext cx="6153150" cy="1952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202</xdr:row>
      <xdr:rowOff>9525</xdr:rowOff>
    </xdr:from>
    <xdr:to>
      <xdr:col>8</xdr:col>
      <xdr:colOff>657225</xdr:colOff>
      <xdr:row>214</xdr:row>
      <xdr:rowOff>38100</xdr:rowOff>
    </xdr:to>
    <xdr:graphicFrame>
      <xdr:nvGraphicFramePr>
        <xdr:cNvPr id="16" name="Chart 33"/>
        <xdr:cNvGraphicFramePr/>
      </xdr:nvGraphicFramePr>
      <xdr:xfrm>
        <a:off x="0" y="32880300"/>
        <a:ext cx="6143625" cy="1971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216</xdr:row>
      <xdr:rowOff>0</xdr:rowOff>
    </xdr:from>
    <xdr:to>
      <xdr:col>8</xdr:col>
      <xdr:colOff>666750</xdr:colOff>
      <xdr:row>228</xdr:row>
      <xdr:rowOff>38100</xdr:rowOff>
    </xdr:to>
    <xdr:graphicFrame>
      <xdr:nvGraphicFramePr>
        <xdr:cNvPr id="17" name="Chart 34"/>
        <xdr:cNvGraphicFramePr/>
      </xdr:nvGraphicFramePr>
      <xdr:xfrm>
        <a:off x="0" y="35137725"/>
        <a:ext cx="6153150" cy="1981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230</xdr:row>
      <xdr:rowOff>0</xdr:rowOff>
    </xdr:from>
    <xdr:to>
      <xdr:col>8</xdr:col>
      <xdr:colOff>657225</xdr:colOff>
      <xdr:row>242</xdr:row>
      <xdr:rowOff>47625</xdr:rowOff>
    </xdr:to>
    <xdr:graphicFrame>
      <xdr:nvGraphicFramePr>
        <xdr:cNvPr id="18" name="Chart 35"/>
        <xdr:cNvGraphicFramePr/>
      </xdr:nvGraphicFramePr>
      <xdr:xfrm>
        <a:off x="0" y="37404675"/>
        <a:ext cx="614362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0.02575</cdr:y>
    </cdr:from>
    <cdr:to>
      <cdr:x>0.67625</cdr:x>
      <cdr:y>0.13425</cdr:y>
    </cdr:to>
    <cdr:sp>
      <cdr:nvSpPr>
        <cdr:cNvPr id="1" name="Rectangle 1"/>
        <cdr:cNvSpPr>
          <a:spLocks/>
        </cdr:cNvSpPr>
      </cdr:nvSpPr>
      <cdr:spPr>
        <a:xfrm>
          <a:off x="1771650" y="38100"/>
          <a:ext cx="238125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0.026</cdr:y>
    </cdr:from>
    <cdr:to>
      <cdr:x>0.684</cdr:x>
      <cdr:y>0.134</cdr:y>
    </cdr:to>
    <cdr:sp>
      <cdr:nvSpPr>
        <cdr:cNvPr id="1" name="Rectangle 1"/>
        <cdr:cNvSpPr>
          <a:spLocks/>
        </cdr:cNvSpPr>
      </cdr:nvSpPr>
      <cdr:spPr>
        <a:xfrm>
          <a:off x="1885950" y="38100"/>
          <a:ext cx="2324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0.0255</cdr:y>
    </cdr:from>
    <cdr:to>
      <cdr:x>0.68525</cdr:x>
      <cdr:y>0.133</cdr:y>
    </cdr:to>
    <cdr:sp>
      <cdr:nvSpPr>
        <cdr:cNvPr id="1" name="Rectangle 1"/>
        <cdr:cNvSpPr>
          <a:spLocks/>
        </cdr:cNvSpPr>
      </cdr:nvSpPr>
      <cdr:spPr>
        <a:xfrm>
          <a:off x="1905000" y="38100"/>
          <a:ext cx="2324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0.02575</cdr:y>
    </cdr:from>
    <cdr:to>
      <cdr:x>0.69475</cdr:x>
      <cdr:y>0.1345</cdr:y>
    </cdr:to>
    <cdr:sp>
      <cdr:nvSpPr>
        <cdr:cNvPr id="1" name="Rectangle 1"/>
        <cdr:cNvSpPr>
          <a:spLocks/>
        </cdr:cNvSpPr>
      </cdr:nvSpPr>
      <cdr:spPr>
        <a:xfrm>
          <a:off x="2047875" y="38100"/>
          <a:ext cx="2219325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0.0245</cdr:y>
    </cdr:from>
    <cdr:to>
      <cdr:x>0.68425</cdr:x>
      <cdr:y>0.13275</cdr:y>
    </cdr:to>
    <cdr:sp>
      <cdr:nvSpPr>
        <cdr:cNvPr id="1" name="Rectangle 1"/>
        <cdr:cNvSpPr>
          <a:spLocks/>
        </cdr:cNvSpPr>
      </cdr:nvSpPr>
      <cdr:spPr>
        <a:xfrm>
          <a:off x="1895475" y="38100"/>
          <a:ext cx="230505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0.02575</cdr:y>
    </cdr:from>
    <cdr:to>
      <cdr:x>0.68425</cdr:x>
      <cdr:y>0.13425</cdr:y>
    </cdr:to>
    <cdr:sp>
      <cdr:nvSpPr>
        <cdr:cNvPr id="1" name="Rectangle 1"/>
        <cdr:cNvSpPr>
          <a:spLocks/>
        </cdr:cNvSpPr>
      </cdr:nvSpPr>
      <cdr:spPr>
        <a:xfrm>
          <a:off x="1895475" y="38100"/>
          <a:ext cx="230505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0.02575</cdr:y>
    </cdr:from>
    <cdr:to>
      <cdr:x>0.67875</cdr:x>
      <cdr:y>0.1345</cdr:y>
    </cdr:to>
    <cdr:sp>
      <cdr:nvSpPr>
        <cdr:cNvPr id="1" name="Rectangle 1"/>
        <cdr:cNvSpPr>
          <a:spLocks/>
        </cdr:cNvSpPr>
      </cdr:nvSpPr>
      <cdr:spPr>
        <a:xfrm>
          <a:off x="1809750" y="38100"/>
          <a:ext cx="2371725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0.0255</cdr:y>
    </cdr:from>
    <cdr:to>
      <cdr:x>0.68525</cdr:x>
      <cdr:y>0.133</cdr:y>
    </cdr:to>
    <cdr:sp>
      <cdr:nvSpPr>
        <cdr:cNvPr id="1" name="Rectangle 1"/>
        <cdr:cNvSpPr>
          <a:spLocks/>
        </cdr:cNvSpPr>
      </cdr:nvSpPr>
      <cdr:spPr>
        <a:xfrm>
          <a:off x="1905000" y="38100"/>
          <a:ext cx="2324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0.0245</cdr:y>
    </cdr:from>
    <cdr:to>
      <cdr:x>0.6815</cdr:x>
      <cdr:y>0.132</cdr:y>
    </cdr:to>
    <cdr:sp>
      <cdr:nvSpPr>
        <cdr:cNvPr id="1" name="Rectangle 1"/>
        <cdr:cNvSpPr>
          <a:spLocks/>
        </cdr:cNvSpPr>
      </cdr:nvSpPr>
      <cdr:spPr>
        <a:xfrm>
          <a:off x="1857375" y="38100"/>
          <a:ext cx="2333625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0.672</cdr:y>
    </cdr:from>
    <cdr:to>
      <cdr:x>0.52675</cdr:x>
      <cdr:y>0.7825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120015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/>
            <a:t>n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0.02575</cdr:y>
    </cdr:from>
    <cdr:to>
      <cdr:x>0.67875</cdr:x>
      <cdr:y>0.13275</cdr:y>
    </cdr:to>
    <cdr:sp>
      <cdr:nvSpPr>
        <cdr:cNvPr id="1" name="Rectangle 1"/>
        <cdr:cNvSpPr>
          <a:spLocks/>
        </cdr:cNvSpPr>
      </cdr:nvSpPr>
      <cdr:spPr>
        <a:xfrm>
          <a:off x="1819275" y="38100"/>
          <a:ext cx="2371725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0.02525</cdr:y>
    </cdr:from>
    <cdr:to>
      <cdr:x>0.6815</cdr:x>
      <cdr:y>0.13225</cdr:y>
    </cdr:to>
    <cdr:sp>
      <cdr:nvSpPr>
        <cdr:cNvPr id="1" name="Rectangle 1"/>
        <cdr:cNvSpPr>
          <a:spLocks/>
        </cdr:cNvSpPr>
      </cdr:nvSpPr>
      <cdr:spPr>
        <a:xfrm>
          <a:off x="1857375" y="38100"/>
          <a:ext cx="2333625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0.6515</cdr:y>
    </cdr:from>
    <cdr:to>
      <cdr:x>0.52675</cdr:x>
      <cdr:y>0.76525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116205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/>
            <a:t>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0.02575</cdr:y>
    </cdr:from>
    <cdr:to>
      <cdr:x>0.684</cdr:x>
      <cdr:y>0.13275</cdr:y>
    </cdr:to>
    <cdr:sp>
      <cdr:nvSpPr>
        <cdr:cNvPr id="1" name="Rectangle 1"/>
        <cdr:cNvSpPr>
          <a:spLocks/>
        </cdr:cNvSpPr>
      </cdr:nvSpPr>
      <cdr:spPr>
        <a:xfrm>
          <a:off x="1905000" y="38100"/>
          <a:ext cx="2324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1531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8</xdr:col>
      <xdr:colOff>676275</xdr:colOff>
      <xdr:row>23</xdr:row>
      <xdr:rowOff>28575</xdr:rowOff>
    </xdr:to>
    <xdr:graphicFrame>
      <xdr:nvGraphicFramePr>
        <xdr:cNvPr id="2" name="Chart 5"/>
        <xdr:cNvGraphicFramePr/>
      </xdr:nvGraphicFramePr>
      <xdr:xfrm>
        <a:off x="0" y="1981200"/>
        <a:ext cx="6162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9</xdr:col>
      <xdr:colOff>0</xdr:colOff>
      <xdr:row>35</xdr:row>
      <xdr:rowOff>38100</xdr:rowOff>
    </xdr:to>
    <xdr:graphicFrame>
      <xdr:nvGraphicFramePr>
        <xdr:cNvPr id="3" name="Chart 6"/>
        <xdr:cNvGraphicFramePr/>
      </xdr:nvGraphicFramePr>
      <xdr:xfrm>
        <a:off x="0" y="3924300"/>
        <a:ext cx="61722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8</xdr:col>
      <xdr:colOff>657225</xdr:colOff>
      <xdr:row>47</xdr:row>
      <xdr:rowOff>47625</xdr:rowOff>
    </xdr:to>
    <xdr:graphicFrame>
      <xdr:nvGraphicFramePr>
        <xdr:cNvPr id="4" name="Chart 7"/>
        <xdr:cNvGraphicFramePr/>
      </xdr:nvGraphicFramePr>
      <xdr:xfrm>
        <a:off x="0" y="6315075"/>
        <a:ext cx="614362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8</xdr:col>
      <xdr:colOff>666750</xdr:colOff>
      <xdr:row>59</xdr:row>
      <xdr:rowOff>104775</xdr:rowOff>
    </xdr:to>
    <xdr:graphicFrame>
      <xdr:nvGraphicFramePr>
        <xdr:cNvPr id="5" name="Chart 8"/>
        <xdr:cNvGraphicFramePr/>
      </xdr:nvGraphicFramePr>
      <xdr:xfrm>
        <a:off x="0" y="8286750"/>
        <a:ext cx="615315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666750</xdr:colOff>
      <xdr:row>71</xdr:row>
      <xdr:rowOff>152400</xdr:rowOff>
    </xdr:to>
    <xdr:graphicFrame>
      <xdr:nvGraphicFramePr>
        <xdr:cNvPr id="6" name="Chart 10"/>
        <xdr:cNvGraphicFramePr/>
      </xdr:nvGraphicFramePr>
      <xdr:xfrm>
        <a:off x="0" y="10296525"/>
        <a:ext cx="6153150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73</xdr:row>
      <xdr:rowOff>38100</xdr:rowOff>
    </xdr:from>
    <xdr:to>
      <xdr:col>8</xdr:col>
      <xdr:colOff>676275</xdr:colOff>
      <xdr:row>84</xdr:row>
      <xdr:rowOff>28575</xdr:rowOff>
    </xdr:to>
    <xdr:graphicFrame>
      <xdr:nvGraphicFramePr>
        <xdr:cNvPr id="7" name="Chart 11"/>
        <xdr:cNvGraphicFramePr/>
      </xdr:nvGraphicFramePr>
      <xdr:xfrm>
        <a:off x="0" y="12525375"/>
        <a:ext cx="6162675" cy="177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85</xdr:row>
      <xdr:rowOff>38100</xdr:rowOff>
    </xdr:from>
    <xdr:to>
      <xdr:col>9</xdr:col>
      <xdr:colOff>0</xdr:colOff>
      <xdr:row>96</xdr:row>
      <xdr:rowOff>38100</xdr:rowOff>
    </xdr:to>
    <xdr:graphicFrame>
      <xdr:nvGraphicFramePr>
        <xdr:cNvPr id="8" name="Chart 12"/>
        <xdr:cNvGraphicFramePr/>
      </xdr:nvGraphicFramePr>
      <xdr:xfrm>
        <a:off x="0" y="14468475"/>
        <a:ext cx="6172200" cy="178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95250</xdr:rowOff>
    </xdr:from>
    <xdr:to>
      <xdr:col>8</xdr:col>
      <xdr:colOff>666750</xdr:colOff>
      <xdr:row>120</xdr:row>
      <xdr:rowOff>104775</xdr:rowOff>
    </xdr:to>
    <xdr:graphicFrame>
      <xdr:nvGraphicFramePr>
        <xdr:cNvPr id="9" name="Chart 14"/>
        <xdr:cNvGraphicFramePr/>
      </xdr:nvGraphicFramePr>
      <xdr:xfrm>
        <a:off x="0" y="18773775"/>
        <a:ext cx="615315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97</xdr:row>
      <xdr:rowOff>57150</xdr:rowOff>
    </xdr:from>
    <xdr:to>
      <xdr:col>9</xdr:col>
      <xdr:colOff>9525</xdr:colOff>
      <xdr:row>108</xdr:row>
      <xdr:rowOff>66675</xdr:rowOff>
    </xdr:to>
    <xdr:graphicFrame>
      <xdr:nvGraphicFramePr>
        <xdr:cNvPr id="10" name="Chart 15"/>
        <xdr:cNvGraphicFramePr/>
      </xdr:nvGraphicFramePr>
      <xdr:xfrm>
        <a:off x="0" y="16430625"/>
        <a:ext cx="6181725" cy="1790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134</xdr:row>
      <xdr:rowOff>95250</xdr:rowOff>
    </xdr:from>
    <xdr:to>
      <xdr:col>8</xdr:col>
      <xdr:colOff>666750</xdr:colOff>
      <xdr:row>145</xdr:row>
      <xdr:rowOff>104775</xdr:rowOff>
    </xdr:to>
    <xdr:graphicFrame>
      <xdr:nvGraphicFramePr>
        <xdr:cNvPr id="11" name="Chart 16"/>
        <xdr:cNvGraphicFramePr/>
      </xdr:nvGraphicFramePr>
      <xdr:xfrm>
        <a:off x="0" y="22821900"/>
        <a:ext cx="6153150" cy="1790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122</xdr:row>
      <xdr:rowOff>57150</xdr:rowOff>
    </xdr:from>
    <xdr:to>
      <xdr:col>9</xdr:col>
      <xdr:colOff>9525</xdr:colOff>
      <xdr:row>133</xdr:row>
      <xdr:rowOff>66675</xdr:rowOff>
    </xdr:to>
    <xdr:graphicFrame>
      <xdr:nvGraphicFramePr>
        <xdr:cNvPr id="12" name="Chart 17"/>
        <xdr:cNvGraphicFramePr/>
      </xdr:nvGraphicFramePr>
      <xdr:xfrm>
        <a:off x="0" y="20840700"/>
        <a:ext cx="6181725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38100</xdr:rowOff>
    </xdr:from>
    <xdr:to>
      <xdr:col>14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342900</xdr:colOff>
      <xdr:row>2</xdr:row>
      <xdr:rowOff>38100</xdr:rowOff>
    </xdr:from>
    <xdr:to>
      <xdr:col>16</xdr:col>
      <xdr:colOff>66675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361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2</xdr:row>
      <xdr:rowOff>38100</xdr:rowOff>
    </xdr:from>
    <xdr:to>
      <xdr:col>18</xdr:col>
      <xdr:colOff>66675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77050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2</xdr:row>
      <xdr:rowOff>38100</xdr:rowOff>
    </xdr:from>
    <xdr:to>
      <xdr:col>20</xdr:col>
      <xdr:colOff>66675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81900" y="3619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2</xdr:row>
      <xdr:rowOff>85725</xdr:rowOff>
    </xdr:from>
    <xdr:to>
      <xdr:col>15</xdr:col>
      <xdr:colOff>66675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409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2</xdr:row>
      <xdr:rowOff>76200</xdr:rowOff>
    </xdr:from>
    <xdr:to>
      <xdr:col>17</xdr:col>
      <xdr:colOff>57150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05575" y="40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18</xdr:col>
      <xdr:colOff>314325</xdr:colOff>
      <xdr:row>2</xdr:row>
      <xdr:rowOff>85725</xdr:rowOff>
    </xdr:from>
    <xdr:to>
      <xdr:col>19</xdr:col>
      <xdr:colOff>66675</xdr:colOff>
      <xdr:row>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19950" y="409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3</xdr:row>
      <xdr:rowOff>9525</xdr:rowOff>
    </xdr:from>
    <xdr:to>
      <xdr:col>14</xdr:col>
      <xdr:colOff>57150</xdr:colOff>
      <xdr:row>3</xdr:row>
      <xdr:rowOff>152400</xdr:rowOff>
    </xdr:to>
    <xdr:sp>
      <xdr:nvSpPr>
        <xdr:cNvPr id="1" name="TextBox 37"/>
        <xdr:cNvSpPr txBox="1">
          <a:spLocks noChangeArrowheads="1"/>
        </xdr:cNvSpPr>
      </xdr:nvSpPr>
      <xdr:spPr>
        <a:xfrm>
          <a:off x="5343525" y="6477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295275</xdr:colOff>
      <xdr:row>6</xdr:row>
      <xdr:rowOff>19050</xdr:rowOff>
    </xdr:from>
    <xdr:to>
      <xdr:col>14</xdr:col>
      <xdr:colOff>47625</xdr:colOff>
      <xdr:row>6</xdr:row>
      <xdr:rowOff>161925</xdr:rowOff>
    </xdr:to>
    <xdr:sp>
      <xdr:nvSpPr>
        <xdr:cNvPr id="2" name="TextBox 54"/>
        <xdr:cNvSpPr txBox="1">
          <a:spLocks noChangeArrowheads="1"/>
        </xdr:cNvSpPr>
      </xdr:nvSpPr>
      <xdr:spPr>
        <a:xfrm>
          <a:off x="5334000" y="12001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295275</xdr:colOff>
      <xdr:row>9</xdr:row>
      <xdr:rowOff>19050</xdr:rowOff>
    </xdr:from>
    <xdr:to>
      <xdr:col>14</xdr:col>
      <xdr:colOff>47625</xdr:colOff>
      <xdr:row>9</xdr:row>
      <xdr:rowOff>161925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5334000" y="17430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4</xdr:row>
      <xdr:rowOff>28575</xdr:rowOff>
    </xdr:from>
    <xdr:to>
      <xdr:col>16</xdr:col>
      <xdr:colOff>66675</xdr:colOff>
      <xdr:row>4</xdr:row>
      <xdr:rowOff>171450</xdr:rowOff>
    </xdr:to>
    <xdr:sp>
      <xdr:nvSpPr>
        <xdr:cNvPr id="4" name="TextBox 72"/>
        <xdr:cNvSpPr txBox="1">
          <a:spLocks noChangeArrowheads="1"/>
        </xdr:cNvSpPr>
      </xdr:nvSpPr>
      <xdr:spPr>
        <a:xfrm>
          <a:off x="6086475" y="8477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295275</xdr:colOff>
      <xdr:row>7</xdr:row>
      <xdr:rowOff>19050</xdr:rowOff>
    </xdr:from>
    <xdr:to>
      <xdr:col>20</xdr:col>
      <xdr:colOff>47625</xdr:colOff>
      <xdr:row>7</xdr:row>
      <xdr:rowOff>161925</xdr:rowOff>
    </xdr:to>
    <xdr:sp>
      <xdr:nvSpPr>
        <xdr:cNvPr id="5" name="TextBox 81"/>
        <xdr:cNvSpPr txBox="1">
          <a:spLocks noChangeArrowheads="1"/>
        </xdr:cNvSpPr>
      </xdr:nvSpPr>
      <xdr:spPr>
        <a:xfrm>
          <a:off x="7524750" y="13811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342900</xdr:colOff>
      <xdr:row>4</xdr:row>
      <xdr:rowOff>161925</xdr:rowOff>
    </xdr:from>
    <xdr:to>
      <xdr:col>20</xdr:col>
      <xdr:colOff>66675</xdr:colOff>
      <xdr:row>5</xdr:row>
      <xdr:rowOff>123825</xdr:rowOff>
    </xdr:to>
    <xdr:sp>
      <xdr:nvSpPr>
        <xdr:cNvPr id="6" name="TextBox 83"/>
        <xdr:cNvSpPr txBox="1">
          <a:spLocks noChangeArrowheads="1"/>
        </xdr:cNvSpPr>
      </xdr:nvSpPr>
      <xdr:spPr>
        <a:xfrm>
          <a:off x="7572375" y="981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8</xdr:row>
      <xdr:rowOff>38100</xdr:rowOff>
    </xdr:from>
    <xdr:to>
      <xdr:col>18</xdr:col>
      <xdr:colOff>66675</xdr:colOff>
      <xdr:row>9</xdr:row>
      <xdr:rowOff>0</xdr:rowOff>
    </xdr:to>
    <xdr:sp>
      <xdr:nvSpPr>
        <xdr:cNvPr id="7" name="TextBox 89"/>
        <xdr:cNvSpPr txBox="1">
          <a:spLocks noChangeArrowheads="1"/>
        </xdr:cNvSpPr>
      </xdr:nvSpPr>
      <xdr:spPr>
        <a:xfrm>
          <a:off x="6838950" y="1581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304800</xdr:colOff>
      <xdr:row>8</xdr:row>
      <xdr:rowOff>19050</xdr:rowOff>
    </xdr:from>
    <xdr:to>
      <xdr:col>20</xdr:col>
      <xdr:colOff>57150</xdr:colOff>
      <xdr:row>8</xdr:row>
      <xdr:rowOff>161925</xdr:rowOff>
    </xdr:to>
    <xdr:sp>
      <xdr:nvSpPr>
        <xdr:cNvPr id="8" name="TextBox 90"/>
        <xdr:cNvSpPr txBox="1">
          <a:spLocks noChangeArrowheads="1"/>
        </xdr:cNvSpPr>
      </xdr:nvSpPr>
      <xdr:spPr>
        <a:xfrm>
          <a:off x="7534275" y="15621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8</xdr:row>
      <xdr:rowOff>38100</xdr:rowOff>
    </xdr:from>
    <xdr:to>
      <xdr:col>18</xdr:col>
      <xdr:colOff>66675</xdr:colOff>
      <xdr:row>9</xdr:row>
      <xdr:rowOff>0</xdr:rowOff>
    </xdr:to>
    <xdr:sp>
      <xdr:nvSpPr>
        <xdr:cNvPr id="9" name="TextBox 94"/>
        <xdr:cNvSpPr txBox="1">
          <a:spLocks noChangeArrowheads="1"/>
        </xdr:cNvSpPr>
      </xdr:nvSpPr>
      <xdr:spPr>
        <a:xfrm>
          <a:off x="6838950" y="1581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295275</xdr:colOff>
      <xdr:row>9</xdr:row>
      <xdr:rowOff>28575</xdr:rowOff>
    </xdr:from>
    <xdr:to>
      <xdr:col>20</xdr:col>
      <xdr:colOff>47625</xdr:colOff>
      <xdr:row>9</xdr:row>
      <xdr:rowOff>171450</xdr:rowOff>
    </xdr:to>
    <xdr:sp>
      <xdr:nvSpPr>
        <xdr:cNvPr id="10" name="TextBox 99"/>
        <xdr:cNvSpPr txBox="1">
          <a:spLocks noChangeArrowheads="1"/>
        </xdr:cNvSpPr>
      </xdr:nvSpPr>
      <xdr:spPr>
        <a:xfrm>
          <a:off x="7524750" y="17526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295275</xdr:colOff>
      <xdr:row>10</xdr:row>
      <xdr:rowOff>28575</xdr:rowOff>
    </xdr:from>
    <xdr:to>
      <xdr:col>20</xdr:col>
      <xdr:colOff>47625</xdr:colOff>
      <xdr:row>10</xdr:row>
      <xdr:rowOff>171450</xdr:rowOff>
    </xdr:to>
    <xdr:sp>
      <xdr:nvSpPr>
        <xdr:cNvPr id="11" name="TextBox 113"/>
        <xdr:cNvSpPr txBox="1">
          <a:spLocks noChangeArrowheads="1"/>
        </xdr:cNvSpPr>
      </xdr:nvSpPr>
      <xdr:spPr>
        <a:xfrm>
          <a:off x="7524750" y="19335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342900</xdr:colOff>
      <xdr:row>3</xdr:row>
      <xdr:rowOff>19050</xdr:rowOff>
    </xdr:from>
    <xdr:to>
      <xdr:col>20</xdr:col>
      <xdr:colOff>66675</xdr:colOff>
      <xdr:row>3</xdr:row>
      <xdr:rowOff>161925</xdr:rowOff>
    </xdr:to>
    <xdr:sp>
      <xdr:nvSpPr>
        <xdr:cNvPr id="12" name="TextBox 157"/>
        <xdr:cNvSpPr txBox="1">
          <a:spLocks noChangeArrowheads="1"/>
        </xdr:cNvSpPr>
      </xdr:nvSpPr>
      <xdr:spPr>
        <a:xfrm>
          <a:off x="7572375" y="6572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19</xdr:col>
      <xdr:colOff>342900</xdr:colOff>
      <xdr:row>6</xdr:row>
      <xdr:rowOff>28575</xdr:rowOff>
    </xdr:from>
    <xdr:to>
      <xdr:col>20</xdr:col>
      <xdr:colOff>66675</xdr:colOff>
      <xdr:row>6</xdr:row>
      <xdr:rowOff>171450</xdr:rowOff>
    </xdr:to>
    <xdr:sp>
      <xdr:nvSpPr>
        <xdr:cNvPr id="13" name="TextBox 159"/>
        <xdr:cNvSpPr txBox="1">
          <a:spLocks noChangeArrowheads="1"/>
        </xdr:cNvSpPr>
      </xdr:nvSpPr>
      <xdr:spPr>
        <a:xfrm>
          <a:off x="7572375" y="12096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4</xdr:row>
      <xdr:rowOff>38100</xdr:rowOff>
    </xdr:from>
    <xdr:to>
      <xdr:col>18</xdr:col>
      <xdr:colOff>57150</xdr:colOff>
      <xdr:row>5</xdr:row>
      <xdr:rowOff>0</xdr:rowOff>
    </xdr:to>
    <xdr:sp>
      <xdr:nvSpPr>
        <xdr:cNvPr id="14" name="TextBox 160"/>
        <xdr:cNvSpPr txBox="1">
          <a:spLocks noChangeArrowheads="1"/>
        </xdr:cNvSpPr>
      </xdr:nvSpPr>
      <xdr:spPr>
        <a:xfrm>
          <a:off x="6838950" y="8572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7</xdr:row>
      <xdr:rowOff>19050</xdr:rowOff>
    </xdr:from>
    <xdr:to>
      <xdr:col>18</xdr:col>
      <xdr:colOff>57150</xdr:colOff>
      <xdr:row>7</xdr:row>
      <xdr:rowOff>161925</xdr:rowOff>
    </xdr:to>
    <xdr:sp>
      <xdr:nvSpPr>
        <xdr:cNvPr id="15" name="TextBox 163"/>
        <xdr:cNvSpPr txBox="1">
          <a:spLocks noChangeArrowheads="1"/>
        </xdr:cNvSpPr>
      </xdr:nvSpPr>
      <xdr:spPr>
        <a:xfrm>
          <a:off x="6838950" y="13811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19</xdr:col>
      <xdr:colOff>342900</xdr:colOff>
      <xdr:row>3</xdr:row>
      <xdr:rowOff>152400</xdr:rowOff>
    </xdr:from>
    <xdr:to>
      <xdr:col>20</xdr:col>
      <xdr:colOff>66675</xdr:colOff>
      <xdr:row>4</xdr:row>
      <xdr:rowOff>114300</xdr:rowOff>
    </xdr:to>
    <xdr:sp>
      <xdr:nvSpPr>
        <xdr:cNvPr id="16" name="TextBox 179"/>
        <xdr:cNvSpPr txBox="1">
          <a:spLocks noChangeArrowheads="1"/>
        </xdr:cNvSpPr>
      </xdr:nvSpPr>
      <xdr:spPr>
        <a:xfrm>
          <a:off x="7572375" y="7905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3</xdr:row>
      <xdr:rowOff>19050</xdr:rowOff>
    </xdr:from>
    <xdr:to>
      <xdr:col>18</xdr:col>
      <xdr:colOff>57150</xdr:colOff>
      <xdr:row>3</xdr:row>
      <xdr:rowOff>161925</xdr:rowOff>
    </xdr:to>
    <xdr:sp>
      <xdr:nvSpPr>
        <xdr:cNvPr id="17" name="TextBox 181"/>
        <xdr:cNvSpPr txBox="1">
          <a:spLocks noChangeArrowheads="1"/>
        </xdr:cNvSpPr>
      </xdr:nvSpPr>
      <xdr:spPr>
        <a:xfrm>
          <a:off x="6838950" y="6572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5</xdr:row>
      <xdr:rowOff>28575</xdr:rowOff>
    </xdr:from>
    <xdr:to>
      <xdr:col>18</xdr:col>
      <xdr:colOff>57150</xdr:colOff>
      <xdr:row>5</xdr:row>
      <xdr:rowOff>171450</xdr:rowOff>
    </xdr:to>
    <xdr:sp>
      <xdr:nvSpPr>
        <xdr:cNvPr id="18" name="TextBox 183"/>
        <xdr:cNvSpPr txBox="1">
          <a:spLocks noChangeArrowheads="1"/>
        </xdr:cNvSpPr>
      </xdr:nvSpPr>
      <xdr:spPr>
        <a:xfrm>
          <a:off x="6838950" y="10287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6</xdr:row>
      <xdr:rowOff>9525</xdr:rowOff>
    </xdr:from>
    <xdr:to>
      <xdr:col>18</xdr:col>
      <xdr:colOff>57150</xdr:colOff>
      <xdr:row>6</xdr:row>
      <xdr:rowOff>152400</xdr:rowOff>
    </xdr:to>
    <xdr:sp>
      <xdr:nvSpPr>
        <xdr:cNvPr id="19" name="TextBox 185"/>
        <xdr:cNvSpPr txBox="1">
          <a:spLocks noChangeArrowheads="1"/>
        </xdr:cNvSpPr>
      </xdr:nvSpPr>
      <xdr:spPr>
        <a:xfrm>
          <a:off x="6838950" y="11906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8</xdr:row>
      <xdr:rowOff>38100</xdr:rowOff>
    </xdr:from>
    <xdr:to>
      <xdr:col>18</xdr:col>
      <xdr:colOff>66675</xdr:colOff>
      <xdr:row>9</xdr:row>
      <xdr:rowOff>0</xdr:rowOff>
    </xdr:to>
    <xdr:sp>
      <xdr:nvSpPr>
        <xdr:cNvPr id="20" name="TextBox 188"/>
        <xdr:cNvSpPr txBox="1">
          <a:spLocks noChangeArrowheads="1"/>
        </xdr:cNvSpPr>
      </xdr:nvSpPr>
      <xdr:spPr>
        <a:xfrm>
          <a:off x="6838950" y="1581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8</xdr:row>
      <xdr:rowOff>38100</xdr:rowOff>
    </xdr:from>
    <xdr:to>
      <xdr:col>18</xdr:col>
      <xdr:colOff>66675</xdr:colOff>
      <xdr:row>9</xdr:row>
      <xdr:rowOff>0</xdr:rowOff>
    </xdr:to>
    <xdr:sp>
      <xdr:nvSpPr>
        <xdr:cNvPr id="21" name="TextBox 190"/>
        <xdr:cNvSpPr txBox="1">
          <a:spLocks noChangeArrowheads="1"/>
        </xdr:cNvSpPr>
      </xdr:nvSpPr>
      <xdr:spPr>
        <a:xfrm>
          <a:off x="6838950" y="1581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304800</xdr:colOff>
      <xdr:row>5</xdr:row>
      <xdr:rowOff>38100</xdr:rowOff>
    </xdr:from>
    <xdr:to>
      <xdr:col>14</xdr:col>
      <xdr:colOff>57150</xdr:colOff>
      <xdr:row>6</xdr:row>
      <xdr:rowOff>0</xdr:rowOff>
    </xdr:to>
    <xdr:sp>
      <xdr:nvSpPr>
        <xdr:cNvPr id="22" name="TextBox 220"/>
        <xdr:cNvSpPr txBox="1">
          <a:spLocks noChangeArrowheads="1"/>
        </xdr:cNvSpPr>
      </xdr:nvSpPr>
      <xdr:spPr>
        <a:xfrm>
          <a:off x="5343525" y="10382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314325</xdr:colOff>
      <xdr:row>8</xdr:row>
      <xdr:rowOff>19050</xdr:rowOff>
    </xdr:from>
    <xdr:to>
      <xdr:col>14</xdr:col>
      <xdr:colOff>66675</xdr:colOff>
      <xdr:row>8</xdr:row>
      <xdr:rowOff>161925</xdr:rowOff>
    </xdr:to>
    <xdr:sp>
      <xdr:nvSpPr>
        <xdr:cNvPr id="23" name="TextBox 222"/>
        <xdr:cNvSpPr txBox="1">
          <a:spLocks noChangeArrowheads="1"/>
        </xdr:cNvSpPr>
      </xdr:nvSpPr>
      <xdr:spPr>
        <a:xfrm>
          <a:off x="5353050" y="15621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304800</xdr:colOff>
      <xdr:row>3</xdr:row>
      <xdr:rowOff>9525</xdr:rowOff>
    </xdr:from>
    <xdr:to>
      <xdr:col>16</xdr:col>
      <xdr:colOff>57150</xdr:colOff>
      <xdr:row>3</xdr:row>
      <xdr:rowOff>152400</xdr:rowOff>
    </xdr:to>
    <xdr:sp>
      <xdr:nvSpPr>
        <xdr:cNvPr id="24" name="TextBox 224"/>
        <xdr:cNvSpPr txBox="1">
          <a:spLocks noChangeArrowheads="1"/>
        </xdr:cNvSpPr>
      </xdr:nvSpPr>
      <xdr:spPr>
        <a:xfrm>
          <a:off x="6076950" y="6477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7</xdr:row>
      <xdr:rowOff>28575</xdr:rowOff>
    </xdr:from>
    <xdr:to>
      <xdr:col>16</xdr:col>
      <xdr:colOff>66675</xdr:colOff>
      <xdr:row>7</xdr:row>
      <xdr:rowOff>171450</xdr:rowOff>
    </xdr:to>
    <xdr:sp>
      <xdr:nvSpPr>
        <xdr:cNvPr id="25" name="TextBox 226"/>
        <xdr:cNvSpPr txBox="1">
          <a:spLocks noChangeArrowheads="1"/>
        </xdr:cNvSpPr>
      </xdr:nvSpPr>
      <xdr:spPr>
        <a:xfrm>
          <a:off x="6086475" y="13906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5</xdr:row>
      <xdr:rowOff>19050</xdr:rowOff>
    </xdr:from>
    <xdr:to>
      <xdr:col>16</xdr:col>
      <xdr:colOff>66675</xdr:colOff>
      <xdr:row>5</xdr:row>
      <xdr:rowOff>161925</xdr:rowOff>
    </xdr:to>
    <xdr:sp>
      <xdr:nvSpPr>
        <xdr:cNvPr id="26" name="TextBox 232"/>
        <xdr:cNvSpPr txBox="1">
          <a:spLocks noChangeArrowheads="1"/>
        </xdr:cNvSpPr>
      </xdr:nvSpPr>
      <xdr:spPr>
        <a:xfrm>
          <a:off x="6086475" y="10191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304800</xdr:colOff>
      <xdr:row>4</xdr:row>
      <xdr:rowOff>28575</xdr:rowOff>
    </xdr:from>
    <xdr:to>
      <xdr:col>14</xdr:col>
      <xdr:colOff>57150</xdr:colOff>
      <xdr:row>4</xdr:row>
      <xdr:rowOff>171450</xdr:rowOff>
    </xdr:to>
    <xdr:sp>
      <xdr:nvSpPr>
        <xdr:cNvPr id="27" name="TextBox 234"/>
        <xdr:cNvSpPr txBox="1">
          <a:spLocks noChangeArrowheads="1"/>
        </xdr:cNvSpPr>
      </xdr:nvSpPr>
      <xdr:spPr>
        <a:xfrm>
          <a:off x="5343525" y="8477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295275</xdr:colOff>
      <xdr:row>7</xdr:row>
      <xdr:rowOff>28575</xdr:rowOff>
    </xdr:from>
    <xdr:to>
      <xdr:col>14</xdr:col>
      <xdr:colOff>47625</xdr:colOff>
      <xdr:row>7</xdr:row>
      <xdr:rowOff>171450</xdr:rowOff>
    </xdr:to>
    <xdr:sp>
      <xdr:nvSpPr>
        <xdr:cNvPr id="28" name="TextBox 235"/>
        <xdr:cNvSpPr txBox="1">
          <a:spLocks noChangeArrowheads="1"/>
        </xdr:cNvSpPr>
      </xdr:nvSpPr>
      <xdr:spPr>
        <a:xfrm>
          <a:off x="5334000" y="13906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304800</xdr:colOff>
      <xdr:row>9</xdr:row>
      <xdr:rowOff>161925</xdr:rowOff>
    </xdr:from>
    <xdr:to>
      <xdr:col>14</xdr:col>
      <xdr:colOff>57150</xdr:colOff>
      <xdr:row>10</xdr:row>
      <xdr:rowOff>123825</xdr:rowOff>
    </xdr:to>
    <xdr:sp>
      <xdr:nvSpPr>
        <xdr:cNvPr id="29" name="TextBox 236"/>
        <xdr:cNvSpPr txBox="1">
          <a:spLocks noChangeArrowheads="1"/>
        </xdr:cNvSpPr>
      </xdr:nvSpPr>
      <xdr:spPr>
        <a:xfrm>
          <a:off x="5343525" y="18859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6</xdr:row>
      <xdr:rowOff>19050</xdr:rowOff>
    </xdr:from>
    <xdr:to>
      <xdr:col>16</xdr:col>
      <xdr:colOff>66675</xdr:colOff>
      <xdr:row>6</xdr:row>
      <xdr:rowOff>161925</xdr:rowOff>
    </xdr:to>
    <xdr:sp>
      <xdr:nvSpPr>
        <xdr:cNvPr id="30" name="TextBox 237"/>
        <xdr:cNvSpPr txBox="1">
          <a:spLocks noChangeArrowheads="1"/>
        </xdr:cNvSpPr>
      </xdr:nvSpPr>
      <xdr:spPr>
        <a:xfrm>
          <a:off x="6086475" y="12001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8</xdr:row>
      <xdr:rowOff>19050</xdr:rowOff>
    </xdr:from>
    <xdr:to>
      <xdr:col>16</xdr:col>
      <xdr:colOff>66675</xdr:colOff>
      <xdr:row>8</xdr:row>
      <xdr:rowOff>161925</xdr:rowOff>
    </xdr:to>
    <xdr:sp>
      <xdr:nvSpPr>
        <xdr:cNvPr id="31" name="TextBox 238"/>
        <xdr:cNvSpPr txBox="1">
          <a:spLocks noChangeArrowheads="1"/>
        </xdr:cNvSpPr>
      </xdr:nvSpPr>
      <xdr:spPr>
        <a:xfrm>
          <a:off x="6086475" y="15621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314325</xdr:colOff>
      <xdr:row>9</xdr:row>
      <xdr:rowOff>19050</xdr:rowOff>
    </xdr:from>
    <xdr:to>
      <xdr:col>16</xdr:col>
      <xdr:colOff>66675</xdr:colOff>
      <xdr:row>9</xdr:row>
      <xdr:rowOff>161925</xdr:rowOff>
    </xdr:to>
    <xdr:sp>
      <xdr:nvSpPr>
        <xdr:cNvPr id="32" name="TextBox 239"/>
        <xdr:cNvSpPr txBox="1">
          <a:spLocks noChangeArrowheads="1"/>
        </xdr:cNvSpPr>
      </xdr:nvSpPr>
      <xdr:spPr>
        <a:xfrm>
          <a:off x="6086475" y="17430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15</xdr:col>
      <xdr:colOff>295275</xdr:colOff>
      <xdr:row>10</xdr:row>
      <xdr:rowOff>0</xdr:rowOff>
    </xdr:from>
    <xdr:to>
      <xdr:col>16</xdr:col>
      <xdr:colOff>47625</xdr:colOff>
      <xdr:row>10</xdr:row>
      <xdr:rowOff>142875</xdr:rowOff>
    </xdr:to>
    <xdr:sp>
      <xdr:nvSpPr>
        <xdr:cNvPr id="33" name="TextBox 240"/>
        <xdr:cNvSpPr txBox="1">
          <a:spLocks noChangeArrowheads="1"/>
        </xdr:cNvSpPr>
      </xdr:nvSpPr>
      <xdr:spPr>
        <a:xfrm>
          <a:off x="6067425" y="19050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34" name="TextBox 253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12</xdr:row>
      <xdr:rowOff>38100</xdr:rowOff>
    </xdr:from>
    <xdr:to>
      <xdr:col>20</xdr:col>
      <xdr:colOff>66675</xdr:colOff>
      <xdr:row>13</xdr:row>
      <xdr:rowOff>0</xdr:rowOff>
    </xdr:to>
    <xdr:sp>
      <xdr:nvSpPr>
        <xdr:cNvPr id="35" name="TextBox 254"/>
        <xdr:cNvSpPr txBox="1">
          <a:spLocks noChangeArrowheads="1"/>
        </xdr:cNvSpPr>
      </xdr:nvSpPr>
      <xdr:spPr>
        <a:xfrm>
          <a:off x="7543800" y="2305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36" name="TextBox 255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13</xdr:col>
      <xdr:colOff>314325</xdr:colOff>
      <xdr:row>12</xdr:row>
      <xdr:rowOff>47625</xdr:rowOff>
    </xdr:from>
    <xdr:to>
      <xdr:col>14</xdr:col>
      <xdr:colOff>57150</xdr:colOff>
      <xdr:row>13</xdr:row>
      <xdr:rowOff>9525</xdr:rowOff>
    </xdr:to>
    <xdr:sp>
      <xdr:nvSpPr>
        <xdr:cNvPr id="37" name="TextBox 257"/>
        <xdr:cNvSpPr txBox="1">
          <a:spLocks noChangeArrowheads="1"/>
        </xdr:cNvSpPr>
      </xdr:nvSpPr>
      <xdr:spPr>
        <a:xfrm>
          <a:off x="5353050" y="2314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12</xdr:row>
      <xdr:rowOff>85725</xdr:rowOff>
    </xdr:from>
    <xdr:to>
      <xdr:col>15</xdr:col>
      <xdr:colOff>66675</xdr:colOff>
      <xdr:row>13</xdr:row>
      <xdr:rowOff>47625</xdr:rowOff>
    </xdr:to>
    <xdr:sp>
      <xdr:nvSpPr>
        <xdr:cNvPr id="38" name="TextBox 260"/>
        <xdr:cNvSpPr txBox="1">
          <a:spLocks noChangeArrowheads="1"/>
        </xdr:cNvSpPr>
      </xdr:nvSpPr>
      <xdr:spPr>
        <a:xfrm>
          <a:off x="5743575" y="235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13</xdr:col>
      <xdr:colOff>314325</xdr:colOff>
      <xdr:row>12</xdr:row>
      <xdr:rowOff>47625</xdr:rowOff>
    </xdr:from>
    <xdr:to>
      <xdr:col>14</xdr:col>
      <xdr:colOff>57150</xdr:colOff>
      <xdr:row>13</xdr:row>
      <xdr:rowOff>9525</xdr:rowOff>
    </xdr:to>
    <xdr:sp>
      <xdr:nvSpPr>
        <xdr:cNvPr id="39" name="TextBox 261"/>
        <xdr:cNvSpPr txBox="1">
          <a:spLocks noChangeArrowheads="1"/>
        </xdr:cNvSpPr>
      </xdr:nvSpPr>
      <xdr:spPr>
        <a:xfrm>
          <a:off x="5353050" y="2314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14</xdr:col>
      <xdr:colOff>342900</xdr:colOff>
      <xdr:row>12</xdr:row>
      <xdr:rowOff>85725</xdr:rowOff>
    </xdr:from>
    <xdr:to>
      <xdr:col>15</xdr:col>
      <xdr:colOff>66675</xdr:colOff>
      <xdr:row>13</xdr:row>
      <xdr:rowOff>47625</xdr:rowOff>
    </xdr:to>
    <xdr:sp>
      <xdr:nvSpPr>
        <xdr:cNvPr id="40" name="TextBox 264"/>
        <xdr:cNvSpPr txBox="1">
          <a:spLocks noChangeArrowheads="1"/>
        </xdr:cNvSpPr>
      </xdr:nvSpPr>
      <xdr:spPr>
        <a:xfrm>
          <a:off x="5743575" y="235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15</xdr:col>
      <xdr:colOff>314325</xdr:colOff>
      <xdr:row>12</xdr:row>
      <xdr:rowOff>57150</xdr:rowOff>
    </xdr:from>
    <xdr:to>
      <xdr:col>16</xdr:col>
      <xdr:colOff>57150</xdr:colOff>
      <xdr:row>13</xdr:row>
      <xdr:rowOff>19050</xdr:rowOff>
    </xdr:to>
    <xdr:sp>
      <xdr:nvSpPr>
        <xdr:cNvPr id="41" name="TextBox 265"/>
        <xdr:cNvSpPr txBox="1">
          <a:spLocks noChangeArrowheads="1"/>
        </xdr:cNvSpPr>
      </xdr:nvSpPr>
      <xdr:spPr>
        <a:xfrm>
          <a:off x="6086475" y="2324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16</xdr:col>
      <xdr:colOff>333375</xdr:colOff>
      <xdr:row>12</xdr:row>
      <xdr:rowOff>76200</xdr:rowOff>
    </xdr:from>
    <xdr:to>
      <xdr:col>17</xdr:col>
      <xdr:colOff>57150</xdr:colOff>
      <xdr:row>13</xdr:row>
      <xdr:rowOff>38100</xdr:rowOff>
    </xdr:to>
    <xdr:sp>
      <xdr:nvSpPr>
        <xdr:cNvPr id="42" name="TextBox 269"/>
        <xdr:cNvSpPr txBox="1">
          <a:spLocks noChangeArrowheads="1"/>
        </xdr:cNvSpPr>
      </xdr:nvSpPr>
      <xdr:spPr>
        <a:xfrm>
          <a:off x="6467475" y="2343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16</xdr:col>
      <xdr:colOff>333375</xdr:colOff>
      <xdr:row>12</xdr:row>
      <xdr:rowOff>76200</xdr:rowOff>
    </xdr:from>
    <xdr:to>
      <xdr:col>17</xdr:col>
      <xdr:colOff>57150</xdr:colOff>
      <xdr:row>13</xdr:row>
      <xdr:rowOff>38100</xdr:rowOff>
    </xdr:to>
    <xdr:sp>
      <xdr:nvSpPr>
        <xdr:cNvPr id="43" name="TextBox 270"/>
        <xdr:cNvSpPr txBox="1">
          <a:spLocks noChangeArrowheads="1"/>
        </xdr:cNvSpPr>
      </xdr:nvSpPr>
      <xdr:spPr>
        <a:xfrm>
          <a:off x="6467475" y="2343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15</xdr:col>
      <xdr:colOff>314325</xdr:colOff>
      <xdr:row>12</xdr:row>
      <xdr:rowOff>57150</xdr:rowOff>
    </xdr:from>
    <xdr:to>
      <xdr:col>16</xdr:col>
      <xdr:colOff>57150</xdr:colOff>
      <xdr:row>13</xdr:row>
      <xdr:rowOff>19050</xdr:rowOff>
    </xdr:to>
    <xdr:sp>
      <xdr:nvSpPr>
        <xdr:cNvPr id="44" name="TextBox 271"/>
        <xdr:cNvSpPr txBox="1">
          <a:spLocks noChangeArrowheads="1"/>
        </xdr:cNvSpPr>
      </xdr:nvSpPr>
      <xdr:spPr>
        <a:xfrm>
          <a:off x="6086475" y="2324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16</xdr:col>
      <xdr:colOff>333375</xdr:colOff>
      <xdr:row>12</xdr:row>
      <xdr:rowOff>76200</xdr:rowOff>
    </xdr:from>
    <xdr:to>
      <xdr:col>17</xdr:col>
      <xdr:colOff>57150</xdr:colOff>
      <xdr:row>13</xdr:row>
      <xdr:rowOff>38100</xdr:rowOff>
    </xdr:to>
    <xdr:sp>
      <xdr:nvSpPr>
        <xdr:cNvPr id="45" name="TextBox 274"/>
        <xdr:cNvSpPr txBox="1">
          <a:spLocks noChangeArrowheads="1"/>
        </xdr:cNvSpPr>
      </xdr:nvSpPr>
      <xdr:spPr>
        <a:xfrm>
          <a:off x="6467475" y="2343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46" name="TextBox 275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16</xdr:col>
      <xdr:colOff>333375</xdr:colOff>
      <xdr:row>12</xdr:row>
      <xdr:rowOff>76200</xdr:rowOff>
    </xdr:from>
    <xdr:to>
      <xdr:col>17</xdr:col>
      <xdr:colOff>57150</xdr:colOff>
      <xdr:row>13</xdr:row>
      <xdr:rowOff>38100</xdr:rowOff>
    </xdr:to>
    <xdr:sp>
      <xdr:nvSpPr>
        <xdr:cNvPr id="47" name="TextBox 276"/>
        <xdr:cNvSpPr txBox="1">
          <a:spLocks noChangeArrowheads="1"/>
        </xdr:cNvSpPr>
      </xdr:nvSpPr>
      <xdr:spPr>
        <a:xfrm>
          <a:off x="6467475" y="2343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48" name="TextBox 277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49" name="TextBox 279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18</xdr:col>
      <xdr:colOff>314325</xdr:colOff>
      <xdr:row>12</xdr:row>
      <xdr:rowOff>85725</xdr:rowOff>
    </xdr:from>
    <xdr:to>
      <xdr:col>19</xdr:col>
      <xdr:colOff>66675</xdr:colOff>
      <xdr:row>13</xdr:row>
      <xdr:rowOff>47625</xdr:rowOff>
    </xdr:to>
    <xdr:sp>
      <xdr:nvSpPr>
        <xdr:cNvPr id="50" name="TextBox 280"/>
        <xdr:cNvSpPr txBox="1">
          <a:spLocks noChangeArrowheads="1"/>
        </xdr:cNvSpPr>
      </xdr:nvSpPr>
      <xdr:spPr>
        <a:xfrm>
          <a:off x="7181850" y="2352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17</xdr:col>
      <xdr:colOff>342900</xdr:colOff>
      <xdr:row>12</xdr:row>
      <xdr:rowOff>38100</xdr:rowOff>
    </xdr:from>
    <xdr:to>
      <xdr:col>18</xdr:col>
      <xdr:colOff>66675</xdr:colOff>
      <xdr:row>13</xdr:row>
      <xdr:rowOff>0</xdr:rowOff>
    </xdr:to>
    <xdr:sp>
      <xdr:nvSpPr>
        <xdr:cNvPr id="51" name="TextBox 281"/>
        <xdr:cNvSpPr txBox="1">
          <a:spLocks noChangeArrowheads="1"/>
        </xdr:cNvSpPr>
      </xdr:nvSpPr>
      <xdr:spPr>
        <a:xfrm>
          <a:off x="68389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19</xdr:col>
      <xdr:colOff>314325</xdr:colOff>
      <xdr:row>12</xdr:row>
      <xdr:rowOff>38100</xdr:rowOff>
    </xdr:from>
    <xdr:to>
      <xdr:col>20</xdr:col>
      <xdr:colOff>66675</xdr:colOff>
      <xdr:row>13</xdr:row>
      <xdr:rowOff>0</xdr:rowOff>
    </xdr:to>
    <xdr:sp>
      <xdr:nvSpPr>
        <xdr:cNvPr id="52" name="TextBox 283"/>
        <xdr:cNvSpPr txBox="1">
          <a:spLocks noChangeArrowheads="1"/>
        </xdr:cNvSpPr>
      </xdr:nvSpPr>
      <xdr:spPr>
        <a:xfrm>
          <a:off x="7543800" y="2305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18</xdr:col>
      <xdr:colOff>314325</xdr:colOff>
      <xdr:row>12</xdr:row>
      <xdr:rowOff>85725</xdr:rowOff>
    </xdr:from>
    <xdr:to>
      <xdr:col>19</xdr:col>
      <xdr:colOff>66675</xdr:colOff>
      <xdr:row>13</xdr:row>
      <xdr:rowOff>47625</xdr:rowOff>
    </xdr:to>
    <xdr:sp>
      <xdr:nvSpPr>
        <xdr:cNvPr id="53" name="TextBox 284"/>
        <xdr:cNvSpPr txBox="1">
          <a:spLocks noChangeArrowheads="1"/>
        </xdr:cNvSpPr>
      </xdr:nvSpPr>
      <xdr:spPr>
        <a:xfrm>
          <a:off x="7181850" y="2352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>
    <xdr:from>
      <xdr:col>19</xdr:col>
      <xdr:colOff>314325</xdr:colOff>
      <xdr:row>12</xdr:row>
      <xdr:rowOff>38100</xdr:rowOff>
    </xdr:from>
    <xdr:to>
      <xdr:col>20</xdr:col>
      <xdr:colOff>66675</xdr:colOff>
      <xdr:row>13</xdr:row>
      <xdr:rowOff>0</xdr:rowOff>
    </xdr:to>
    <xdr:sp>
      <xdr:nvSpPr>
        <xdr:cNvPr id="54" name="TextBox 285"/>
        <xdr:cNvSpPr txBox="1">
          <a:spLocks noChangeArrowheads="1"/>
        </xdr:cNvSpPr>
      </xdr:nvSpPr>
      <xdr:spPr>
        <a:xfrm>
          <a:off x="7543800" y="2305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45</v>
      </c>
      <c r="B3" s="90" t="s">
        <v>48</v>
      </c>
      <c r="C3" s="54"/>
      <c r="D3" s="54"/>
      <c r="E3" s="92" t="s">
        <v>46</v>
      </c>
      <c r="F3" s="91" t="s">
        <v>47</v>
      </c>
      <c r="J3" s="93">
        <f>N3+P3+R3+T3</f>
        <v>68</v>
      </c>
      <c r="K3" s="56" t="s">
        <v>46</v>
      </c>
      <c r="L3" s="94">
        <f>O3+Q3+S3+U3</f>
        <v>60</v>
      </c>
      <c r="M3" s="84" t="s">
        <v>49</v>
      </c>
      <c r="N3" s="84">
        <v>16</v>
      </c>
      <c r="O3" s="57">
        <v>17</v>
      </c>
      <c r="P3" s="84">
        <v>18</v>
      </c>
      <c r="Q3" s="57">
        <v>19</v>
      </c>
      <c r="R3" s="84">
        <v>17</v>
      </c>
      <c r="S3" s="57">
        <v>16</v>
      </c>
      <c r="T3" s="84">
        <v>17</v>
      </c>
      <c r="U3" s="57">
        <v>8</v>
      </c>
      <c r="V3" s="57" t="s">
        <v>49</v>
      </c>
      <c r="X3" s="56"/>
      <c r="Y3" s="140" t="s">
        <v>50</v>
      </c>
      <c r="Z3" s="140"/>
      <c r="AA3" s="140"/>
      <c r="AB3" s="140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0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11</v>
      </c>
      <c r="D10" s="8">
        <v>3</v>
      </c>
      <c r="E10" s="25">
        <v>1</v>
      </c>
      <c r="F10" s="10">
        <f>(E10/D10)</f>
        <v>0.3333333333333333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3</v>
      </c>
      <c r="N10" s="25">
        <f>E10+H10+K10</f>
        <v>1</v>
      </c>
      <c r="O10" s="12">
        <f>(N10/M10)</f>
        <v>0.3333333333333333</v>
      </c>
      <c r="P10" s="11">
        <v>2</v>
      </c>
      <c r="Q10" s="25">
        <v>2</v>
      </c>
      <c r="R10" s="12">
        <f>(Q10/P10)</f>
        <v>1</v>
      </c>
      <c r="S10" s="13">
        <v>2</v>
      </c>
      <c r="T10" s="13">
        <v>2</v>
      </c>
      <c r="U10" s="13">
        <v>3</v>
      </c>
      <c r="V10" s="13">
        <v>2</v>
      </c>
      <c r="W10" s="14">
        <v>0</v>
      </c>
      <c r="X10" s="13">
        <v>1</v>
      </c>
      <c r="Y10" s="13">
        <v>0</v>
      </c>
      <c r="Z10" s="13">
        <v>0</v>
      </c>
      <c r="AA10" s="79">
        <f>(E10*2)+(H10*2)+(K10*3)+(Q10*1)</f>
        <v>4</v>
      </c>
      <c r="AB10" s="77">
        <f>C10/AA10</f>
        <v>2.75</v>
      </c>
    </row>
    <row r="11" spans="1:28" s="29" customFormat="1" ht="13.5">
      <c r="A11" s="26"/>
      <c r="B11" s="27"/>
      <c r="C11" s="28"/>
      <c r="D11" s="129">
        <f>(D10-E10)*(-2)+(E10*2)</f>
        <v>-2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-2</v>
      </c>
      <c r="N11" s="130"/>
      <c r="O11" s="19"/>
      <c r="P11" s="129">
        <f>(P10-Q10)*(-1)+(Q10*1)</f>
        <v>2</v>
      </c>
      <c r="Q11" s="130"/>
      <c r="R11" s="19"/>
      <c r="S11" s="21">
        <f>S10*1</f>
        <v>2</v>
      </c>
      <c r="T11" s="21">
        <f>T10*1</f>
        <v>2</v>
      </c>
      <c r="U11" s="21">
        <f>U10*(1)</f>
        <v>3</v>
      </c>
      <c r="V11" s="22">
        <f>V10*(-1)</f>
        <v>-2</v>
      </c>
      <c r="W11" s="23">
        <f>W10*(1)</f>
        <v>0</v>
      </c>
      <c r="X11" s="21">
        <f>X10*(1)</f>
        <v>1</v>
      </c>
      <c r="Y11" s="22">
        <f>Y10*(-1)</f>
        <v>0</v>
      </c>
      <c r="Z11" s="22">
        <f>Z10*(-1)</f>
        <v>0</v>
      </c>
      <c r="AA11" s="80">
        <f>SUM(M11:Z11)</f>
        <v>6</v>
      </c>
      <c r="AB11" s="76">
        <f>C10/AA11</f>
        <v>1.8333333333333333</v>
      </c>
    </row>
    <row r="12" spans="1:28" s="4" customFormat="1" ht="12.75">
      <c r="A12" s="5">
        <v>6</v>
      </c>
      <c r="B12" s="6" t="s">
        <v>19</v>
      </c>
      <c r="C12" s="61">
        <v>5</v>
      </c>
      <c r="D12" s="8">
        <v>1</v>
      </c>
      <c r="E12" s="25">
        <v>0</v>
      </c>
      <c r="F12" s="10">
        <f>(E12/D12)</f>
        <v>0</v>
      </c>
      <c r="G12" s="11">
        <v>0</v>
      </c>
      <c r="H12" s="25">
        <v>0</v>
      </c>
      <c r="I12" s="12" t="e">
        <f>(H12/G12)</f>
        <v>#DIV/0!</v>
      </c>
      <c r="J12" s="8">
        <v>0</v>
      </c>
      <c r="K12" s="25">
        <v>0</v>
      </c>
      <c r="L12" s="12" t="e">
        <f>K12/J12</f>
        <v>#DIV/0!</v>
      </c>
      <c r="M12" s="11">
        <f>D12+G12+J12</f>
        <v>1</v>
      </c>
      <c r="N12" s="25">
        <f>E12+H12+K12</f>
        <v>0</v>
      </c>
      <c r="O12" s="12">
        <f>(N12/M12)</f>
        <v>0</v>
      </c>
      <c r="P12" s="11">
        <v>0</v>
      </c>
      <c r="Q12" s="25">
        <v>0</v>
      </c>
      <c r="R12" s="12" t="e">
        <f>(Q12/P12)</f>
        <v>#DIV/0!</v>
      </c>
      <c r="S12" s="13">
        <v>0</v>
      </c>
      <c r="T12" s="13">
        <v>0</v>
      </c>
      <c r="U12" s="13">
        <v>0</v>
      </c>
      <c r="V12" s="13">
        <v>1</v>
      </c>
      <c r="W12" s="14">
        <v>0</v>
      </c>
      <c r="X12" s="13">
        <v>0</v>
      </c>
      <c r="Y12" s="13">
        <v>0</v>
      </c>
      <c r="Z12" s="13">
        <v>4</v>
      </c>
      <c r="AA12" s="79">
        <f>(E12*2)+(H12*2)+(K12*3)+(Q12*1)</f>
        <v>0</v>
      </c>
      <c r="AB12" s="77" t="e">
        <f>C12/AA12</f>
        <v>#DIV/0!</v>
      </c>
    </row>
    <row r="13" spans="1:28" s="29" customFormat="1" ht="13.5">
      <c r="A13" s="26"/>
      <c r="B13" s="27"/>
      <c r="C13" s="28"/>
      <c r="D13" s="129">
        <f>(D12-E12)*(-2)+(E12*2)</f>
        <v>-2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-2</v>
      </c>
      <c r="N13" s="130"/>
      <c r="O13" s="19"/>
      <c r="P13" s="129">
        <f>(P12-Q12)*(-1)+(Q12*1)</f>
        <v>0</v>
      </c>
      <c r="Q13" s="130"/>
      <c r="R13" s="19"/>
      <c r="S13" s="21">
        <f>S12*1</f>
        <v>0</v>
      </c>
      <c r="T13" s="21">
        <f>T12*1</f>
        <v>0</v>
      </c>
      <c r="U13" s="21">
        <f>U12*(1)</f>
        <v>0</v>
      </c>
      <c r="V13" s="22">
        <f>V12*(-1)</f>
        <v>-1</v>
      </c>
      <c r="W13" s="23">
        <f>W12*(1)</f>
        <v>0</v>
      </c>
      <c r="X13" s="21">
        <f>X12*(1)</f>
        <v>0</v>
      </c>
      <c r="Y13" s="22">
        <f>Y12*(-1)</f>
        <v>0</v>
      </c>
      <c r="Z13" s="22">
        <f>Z12*(-1)</f>
        <v>-4</v>
      </c>
      <c r="AA13" s="80">
        <f>SUM(M13:Z13)</f>
        <v>-7</v>
      </c>
      <c r="AB13" s="76">
        <f>C12/AA13</f>
        <v>-0.7142857142857143</v>
      </c>
    </row>
    <row r="14" spans="1:28" s="4" customFormat="1" ht="12.75">
      <c r="A14" s="5">
        <v>7</v>
      </c>
      <c r="B14" s="6" t="s">
        <v>52</v>
      </c>
      <c r="C14" s="61">
        <v>0</v>
      </c>
      <c r="D14" s="8">
        <v>0</v>
      </c>
      <c r="E14" s="25">
        <v>0</v>
      </c>
      <c r="F14" s="10" t="e">
        <f>(E14/D14)</f>
        <v>#DIV/0!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0</v>
      </c>
      <c r="N14" s="25">
        <f>E14+H14+K14</f>
        <v>0</v>
      </c>
      <c r="O14" s="12" t="e">
        <f>(N14/M14)</f>
        <v>#DIV/0!</v>
      </c>
      <c r="P14" s="11">
        <v>0</v>
      </c>
      <c r="Q14" s="25">
        <v>0</v>
      </c>
      <c r="R14" s="12" t="e">
        <f>(Q14/P14)</f>
        <v>#DIV/0!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13">
        <v>0</v>
      </c>
      <c r="Y14" s="13">
        <v>0</v>
      </c>
      <c r="Z14" s="13">
        <v>0</v>
      </c>
      <c r="AA14" s="79">
        <f>(E14*2)+(H14*2)+(K14*3)+(Q14*1)</f>
        <v>0</v>
      </c>
      <c r="AB14" s="77" t="e">
        <f>C14/AA14</f>
        <v>#DIV/0!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0</v>
      </c>
      <c r="N15" s="130"/>
      <c r="O15" s="19"/>
      <c r="P15" s="129">
        <f>(P14-Q14)*(-1)+(Q14*1)</f>
        <v>0</v>
      </c>
      <c r="Q15" s="130"/>
      <c r="R15" s="19"/>
      <c r="S15" s="21">
        <f>S14*1</f>
        <v>0</v>
      </c>
      <c r="T15" s="21">
        <f>T14*1</f>
        <v>0</v>
      </c>
      <c r="U15" s="21">
        <f>U14*(1)</f>
        <v>0</v>
      </c>
      <c r="V15" s="22">
        <f>V14*(-1)</f>
        <v>0</v>
      </c>
      <c r="W15" s="23">
        <f>W14*(1)</f>
        <v>0</v>
      </c>
      <c r="X15" s="21">
        <f>X14*(1)</f>
        <v>0</v>
      </c>
      <c r="Y15" s="22">
        <f>Y14*(-1)</f>
        <v>0</v>
      </c>
      <c r="Z15" s="22">
        <f>Z14*(-1)</f>
        <v>0</v>
      </c>
      <c r="AA15" s="80">
        <f>SUM(M15:Z15)</f>
        <v>0</v>
      </c>
      <c r="AB15" s="76" t="e">
        <f>C14/AA15</f>
        <v>#DIV/0!</v>
      </c>
    </row>
    <row r="16" spans="1:28" s="4" customFormat="1" ht="12.75">
      <c r="A16" s="5">
        <v>8</v>
      </c>
      <c r="B16" s="6" t="s">
        <v>15</v>
      </c>
      <c r="C16" s="61">
        <v>36</v>
      </c>
      <c r="D16" s="8">
        <v>1</v>
      </c>
      <c r="E16" s="25">
        <v>1</v>
      </c>
      <c r="F16" s="10">
        <f>(E16/D16)</f>
        <v>1</v>
      </c>
      <c r="G16" s="11">
        <v>5</v>
      </c>
      <c r="H16" s="25">
        <v>3</v>
      </c>
      <c r="I16" s="12">
        <f>(H16/G16)</f>
        <v>0.6</v>
      </c>
      <c r="J16" s="8">
        <v>4</v>
      </c>
      <c r="K16" s="25">
        <v>2</v>
      </c>
      <c r="L16" s="12">
        <f>K16/J16</f>
        <v>0.5</v>
      </c>
      <c r="M16" s="11">
        <f>D16+G16+J16</f>
        <v>10</v>
      </c>
      <c r="N16" s="25">
        <f>E16+H16+K16</f>
        <v>6</v>
      </c>
      <c r="O16" s="12">
        <f>(N16/M16)</f>
        <v>0.6</v>
      </c>
      <c r="P16" s="11">
        <v>2</v>
      </c>
      <c r="Q16" s="25">
        <v>1</v>
      </c>
      <c r="R16" s="12">
        <f>(Q16/P16)</f>
        <v>0.5</v>
      </c>
      <c r="S16" s="13">
        <v>0</v>
      </c>
      <c r="T16" s="13">
        <v>0</v>
      </c>
      <c r="U16" s="13">
        <v>3</v>
      </c>
      <c r="V16" s="13">
        <v>3</v>
      </c>
      <c r="W16" s="14">
        <v>1</v>
      </c>
      <c r="X16" s="13">
        <v>4</v>
      </c>
      <c r="Y16" s="13">
        <v>1</v>
      </c>
      <c r="Z16" s="13">
        <v>0</v>
      </c>
      <c r="AA16" s="79">
        <f>(E16*2)+(H16*2)+(K16*3)+(Q16*1)</f>
        <v>15</v>
      </c>
      <c r="AB16" s="77">
        <f>C16/AA16</f>
        <v>2.4</v>
      </c>
    </row>
    <row r="17" spans="1:28" s="29" customFormat="1" ht="13.5">
      <c r="A17" s="26"/>
      <c r="B17" s="27"/>
      <c r="C17" s="28"/>
      <c r="D17" s="129">
        <f>(D16-E16)*(-2)+(E16*2)</f>
        <v>2</v>
      </c>
      <c r="E17" s="130"/>
      <c r="F17" s="18"/>
      <c r="G17" s="129">
        <f>(G16-H16)*(-1)+(H16*2)</f>
        <v>4</v>
      </c>
      <c r="H17" s="130"/>
      <c r="I17" s="19"/>
      <c r="J17" s="129">
        <f>(J16-K16)*(-1)+(K16*3)</f>
        <v>4</v>
      </c>
      <c r="K17" s="130"/>
      <c r="L17" s="20"/>
      <c r="M17" s="129">
        <f t="shared" si="0"/>
        <v>10</v>
      </c>
      <c r="N17" s="130"/>
      <c r="O17" s="19"/>
      <c r="P17" s="129">
        <f>(P16-Q16)*(-1)+(Q16*1)</f>
        <v>0</v>
      </c>
      <c r="Q17" s="130"/>
      <c r="R17" s="19"/>
      <c r="S17" s="21">
        <f>S16*1</f>
        <v>0</v>
      </c>
      <c r="T17" s="21">
        <f>T16*1</f>
        <v>0</v>
      </c>
      <c r="U17" s="21">
        <f>U16*(1)</f>
        <v>3</v>
      </c>
      <c r="V17" s="22">
        <f>V16*(-1)</f>
        <v>-3</v>
      </c>
      <c r="W17" s="23">
        <f>W16*(1)</f>
        <v>1</v>
      </c>
      <c r="X17" s="21">
        <f>X16*(1)</f>
        <v>4</v>
      </c>
      <c r="Y17" s="22">
        <f>Y16*(-1)</f>
        <v>-1</v>
      </c>
      <c r="Z17" s="22">
        <f>Z16*(-1)</f>
        <v>0</v>
      </c>
      <c r="AA17" s="80">
        <f>SUM(M17:Z17)</f>
        <v>14</v>
      </c>
      <c r="AB17" s="76">
        <f>C16/AA17</f>
        <v>2.5714285714285716</v>
      </c>
    </row>
    <row r="18" spans="1:28" s="4" customFormat="1" ht="12.75">
      <c r="A18" s="5">
        <v>9</v>
      </c>
      <c r="B18" s="6" t="s">
        <v>18</v>
      </c>
      <c r="C18" s="61">
        <v>38</v>
      </c>
      <c r="D18" s="8">
        <v>9</v>
      </c>
      <c r="E18" s="25">
        <v>6</v>
      </c>
      <c r="F18" s="10">
        <f>(E18/D18)</f>
        <v>0.6666666666666666</v>
      </c>
      <c r="G18" s="11">
        <v>6</v>
      </c>
      <c r="H18" s="25">
        <v>2</v>
      </c>
      <c r="I18" s="12">
        <f>(H18/G18)</f>
        <v>0.3333333333333333</v>
      </c>
      <c r="J18" s="8">
        <v>1</v>
      </c>
      <c r="K18" s="25">
        <v>0</v>
      </c>
      <c r="L18" s="12">
        <f>K18/J18</f>
        <v>0</v>
      </c>
      <c r="M18" s="11">
        <f>D18+G18+J18</f>
        <v>16</v>
      </c>
      <c r="N18" s="25">
        <f>E18+H18+K18</f>
        <v>8</v>
      </c>
      <c r="O18" s="12">
        <f>(N18/M18)</f>
        <v>0.5</v>
      </c>
      <c r="P18" s="11">
        <v>6</v>
      </c>
      <c r="Q18" s="25">
        <v>3</v>
      </c>
      <c r="R18" s="12">
        <f>(Q18/P18)</f>
        <v>0.5</v>
      </c>
      <c r="S18" s="13">
        <v>4</v>
      </c>
      <c r="T18" s="13">
        <v>8</v>
      </c>
      <c r="U18" s="13">
        <v>4</v>
      </c>
      <c r="V18" s="13">
        <v>3</v>
      </c>
      <c r="W18" s="14">
        <v>2</v>
      </c>
      <c r="X18" s="13">
        <v>7</v>
      </c>
      <c r="Y18" s="13">
        <v>3</v>
      </c>
      <c r="Z18" s="13">
        <v>1</v>
      </c>
      <c r="AA18" s="79">
        <f>(E18*2)+(H18*2)+(K18*3)+(Q18*1)</f>
        <v>19</v>
      </c>
      <c r="AB18" s="77">
        <f>C18/AA18</f>
        <v>2</v>
      </c>
    </row>
    <row r="19" spans="1:28" s="29" customFormat="1" ht="13.5">
      <c r="A19" s="26"/>
      <c r="B19" s="27"/>
      <c r="C19" s="28"/>
      <c r="D19" s="129">
        <f>(D18-E18)*(-2)+(E18*2)</f>
        <v>6</v>
      </c>
      <c r="E19" s="130"/>
      <c r="F19" s="18"/>
      <c r="G19" s="129">
        <f>(G18-H18)*(-1)+(H18*2)</f>
        <v>0</v>
      </c>
      <c r="H19" s="130"/>
      <c r="I19" s="19"/>
      <c r="J19" s="129">
        <f>(J18-K18)*(-1)+(K18*3)</f>
        <v>-1</v>
      </c>
      <c r="K19" s="130"/>
      <c r="L19" s="20"/>
      <c r="M19" s="129">
        <f t="shared" si="0"/>
        <v>5</v>
      </c>
      <c r="N19" s="130"/>
      <c r="O19" s="19"/>
      <c r="P19" s="129">
        <f>(P18-Q18)*(-1)+(Q18*1)</f>
        <v>0</v>
      </c>
      <c r="Q19" s="130"/>
      <c r="R19" s="19"/>
      <c r="S19" s="21">
        <f>S18*1</f>
        <v>4</v>
      </c>
      <c r="T19" s="21">
        <f>T18*1</f>
        <v>8</v>
      </c>
      <c r="U19" s="21">
        <f>U18*(1)</f>
        <v>4</v>
      </c>
      <c r="V19" s="22">
        <f>V18*(-1)</f>
        <v>-3</v>
      </c>
      <c r="W19" s="23">
        <f>W18*(1)</f>
        <v>2</v>
      </c>
      <c r="X19" s="21">
        <f>X18*(1)</f>
        <v>7</v>
      </c>
      <c r="Y19" s="22">
        <f>Y18*(-1)</f>
        <v>-3</v>
      </c>
      <c r="Z19" s="22">
        <f>Z18*(-1)</f>
        <v>-1</v>
      </c>
      <c r="AA19" s="80">
        <f>SUM(M19:Z19)</f>
        <v>23</v>
      </c>
      <c r="AB19" s="76">
        <f>C18/AA19</f>
        <v>1.6521739130434783</v>
      </c>
    </row>
    <row r="20" spans="1:28" s="4" customFormat="1" ht="12.75">
      <c r="A20" s="5">
        <v>10</v>
      </c>
      <c r="B20" s="6" t="s">
        <v>14</v>
      </c>
      <c r="C20" s="61">
        <v>7</v>
      </c>
      <c r="D20" s="8">
        <v>0</v>
      </c>
      <c r="E20" s="25">
        <v>0</v>
      </c>
      <c r="F20" s="10" t="e">
        <f>(E20/D20)</f>
        <v>#DIV/0!</v>
      </c>
      <c r="G20" s="11">
        <v>0</v>
      </c>
      <c r="H20" s="25">
        <v>0</v>
      </c>
      <c r="I20" s="12" t="e">
        <f>(H20/G20)</f>
        <v>#DIV/0!</v>
      </c>
      <c r="J20" s="8">
        <v>0</v>
      </c>
      <c r="K20" s="25">
        <v>0</v>
      </c>
      <c r="L20" s="12" t="e">
        <f>K20/J20</f>
        <v>#DIV/0!</v>
      </c>
      <c r="M20" s="11">
        <f>D20+G20+J20</f>
        <v>0</v>
      </c>
      <c r="N20" s="25">
        <f>E20+H20+K20</f>
        <v>0</v>
      </c>
      <c r="O20" s="12" t="e">
        <f>(N20/M20)</f>
        <v>#DIV/0!</v>
      </c>
      <c r="P20" s="11">
        <v>0</v>
      </c>
      <c r="Q20" s="25">
        <v>0</v>
      </c>
      <c r="R20" s="12" t="e">
        <f>(Q20/P20)</f>
        <v>#DIV/0!</v>
      </c>
      <c r="S20" s="13">
        <v>0</v>
      </c>
      <c r="T20" s="13">
        <v>0</v>
      </c>
      <c r="U20" s="13">
        <v>0</v>
      </c>
      <c r="V20" s="13">
        <v>1</v>
      </c>
      <c r="W20" s="14">
        <v>0</v>
      </c>
      <c r="X20" s="13">
        <v>0</v>
      </c>
      <c r="Y20" s="13">
        <v>0</v>
      </c>
      <c r="Z20" s="13">
        <v>0</v>
      </c>
      <c r="AA20" s="79">
        <f>(E20*2)+(H20*2)+(K20*3)+(Q20*1)</f>
        <v>0</v>
      </c>
      <c r="AB20" s="77" t="e">
        <f>C20/AA20</f>
        <v>#DIV/0!</v>
      </c>
    </row>
    <row r="21" spans="1:28" s="29" customFormat="1" ht="13.5">
      <c r="A21" s="26"/>
      <c r="B21" s="27"/>
      <c r="C21" s="28"/>
      <c r="D21" s="129">
        <f>(D20-E20)*(-2)+(E20*2)</f>
        <v>0</v>
      </c>
      <c r="E21" s="130"/>
      <c r="F21" s="18"/>
      <c r="G21" s="129">
        <f>(G20-H20)*(-1)+(H20*2)</f>
        <v>0</v>
      </c>
      <c r="H21" s="130"/>
      <c r="I21" s="19"/>
      <c r="J21" s="129">
        <f>(J20-K20)*(-1)+(K20*3)</f>
        <v>0</v>
      </c>
      <c r="K21" s="130"/>
      <c r="L21" s="20"/>
      <c r="M21" s="129">
        <f t="shared" si="0"/>
        <v>0</v>
      </c>
      <c r="N21" s="130"/>
      <c r="O21" s="19"/>
      <c r="P21" s="129">
        <f>(P20-Q20)*(-1)+(Q20*1)</f>
        <v>0</v>
      </c>
      <c r="Q21" s="130"/>
      <c r="R21" s="19"/>
      <c r="S21" s="21">
        <f>S20*1</f>
        <v>0</v>
      </c>
      <c r="T21" s="21">
        <f>T20*1</f>
        <v>0</v>
      </c>
      <c r="U21" s="21">
        <f>U20*(1)</f>
        <v>0</v>
      </c>
      <c r="V21" s="22">
        <f>V20*(-1)</f>
        <v>-1</v>
      </c>
      <c r="W21" s="23">
        <f>W20*(1)</f>
        <v>0</v>
      </c>
      <c r="X21" s="21">
        <f>X20*(1)</f>
        <v>0</v>
      </c>
      <c r="Y21" s="22">
        <f>Y20*(-1)</f>
        <v>0</v>
      </c>
      <c r="Z21" s="22">
        <f>Z20*(-1)</f>
        <v>0</v>
      </c>
      <c r="AA21" s="80">
        <f>SUM(M21:Z21)</f>
        <v>-1</v>
      </c>
      <c r="AB21" s="76">
        <f>C20/AA21</f>
        <v>-7</v>
      </c>
    </row>
    <row r="22" spans="1:28" s="4" customFormat="1" ht="12.75">
      <c r="A22" s="5">
        <v>11</v>
      </c>
      <c r="B22" s="6" t="s">
        <v>16</v>
      </c>
      <c r="C22" s="61">
        <v>24</v>
      </c>
      <c r="D22" s="8">
        <v>0</v>
      </c>
      <c r="E22" s="25">
        <v>0</v>
      </c>
      <c r="F22" s="10" t="e">
        <f>(E22/D22)</f>
        <v>#DIV/0!</v>
      </c>
      <c r="G22" s="11">
        <v>3</v>
      </c>
      <c r="H22" s="25">
        <v>0</v>
      </c>
      <c r="I22" s="12">
        <f>(H22/G22)</f>
        <v>0</v>
      </c>
      <c r="J22" s="8">
        <v>0</v>
      </c>
      <c r="K22" s="25">
        <v>0</v>
      </c>
      <c r="L22" s="12" t="e">
        <f>K22/J22</f>
        <v>#DIV/0!</v>
      </c>
      <c r="M22" s="11">
        <f>D22+G22+J22</f>
        <v>3</v>
      </c>
      <c r="N22" s="25">
        <f>E22+H22+K22</f>
        <v>0</v>
      </c>
      <c r="O22" s="12">
        <f>(N22/M22)</f>
        <v>0</v>
      </c>
      <c r="P22" s="11">
        <v>4</v>
      </c>
      <c r="Q22" s="25">
        <v>4</v>
      </c>
      <c r="R22" s="12">
        <f>(Q22/P22)</f>
        <v>1</v>
      </c>
      <c r="S22" s="13">
        <v>1</v>
      </c>
      <c r="T22" s="13">
        <v>0</v>
      </c>
      <c r="U22" s="13">
        <v>3</v>
      </c>
      <c r="V22" s="13">
        <v>1</v>
      </c>
      <c r="W22" s="14">
        <v>0</v>
      </c>
      <c r="X22" s="13">
        <v>4</v>
      </c>
      <c r="Y22" s="13">
        <v>1</v>
      </c>
      <c r="Z22" s="13">
        <v>3</v>
      </c>
      <c r="AA22" s="79">
        <f>(E22*2)+(H22*2)+(K22*3)+(Q22*1)</f>
        <v>4</v>
      </c>
      <c r="AB22" s="77">
        <f>C22/AA22</f>
        <v>6</v>
      </c>
    </row>
    <row r="23" spans="1:28" s="29" customFormat="1" ht="13.5">
      <c r="A23" s="26"/>
      <c r="B23" s="27"/>
      <c r="C23" s="28"/>
      <c r="D23" s="129">
        <f>(D22-E22)*(-2)+(E22*2)</f>
        <v>0</v>
      </c>
      <c r="E23" s="130"/>
      <c r="F23" s="18"/>
      <c r="G23" s="129">
        <f>(G22-H22)*(-1)+(H22*2)</f>
        <v>-3</v>
      </c>
      <c r="H23" s="130"/>
      <c r="I23" s="19"/>
      <c r="J23" s="129">
        <f>(J22-K22)*(-1)+(K22*3)</f>
        <v>0</v>
      </c>
      <c r="K23" s="130"/>
      <c r="L23" s="20"/>
      <c r="M23" s="129">
        <f t="shared" si="0"/>
        <v>-3</v>
      </c>
      <c r="N23" s="130"/>
      <c r="O23" s="19"/>
      <c r="P23" s="129">
        <f>(P22-Q22)*(-1)+(Q22*1)</f>
        <v>4</v>
      </c>
      <c r="Q23" s="130"/>
      <c r="R23" s="19"/>
      <c r="S23" s="21">
        <f>S22*1</f>
        <v>1</v>
      </c>
      <c r="T23" s="21">
        <f>T22*1</f>
        <v>0</v>
      </c>
      <c r="U23" s="21">
        <f>U22*(1)</f>
        <v>3</v>
      </c>
      <c r="V23" s="22">
        <f>V22*(-1)</f>
        <v>-1</v>
      </c>
      <c r="W23" s="23">
        <f>W22*(1)</f>
        <v>0</v>
      </c>
      <c r="X23" s="21">
        <f>X22*(1)</f>
        <v>4</v>
      </c>
      <c r="Y23" s="22">
        <f>Y22*(-1)</f>
        <v>-1</v>
      </c>
      <c r="Z23" s="22">
        <f>Z22*(-1)</f>
        <v>-3</v>
      </c>
      <c r="AA23" s="80">
        <f>SUM(M23:Z23)</f>
        <v>4</v>
      </c>
      <c r="AB23" s="76">
        <f>C22/AA23</f>
        <v>6</v>
      </c>
    </row>
    <row r="24" spans="1:28" s="4" customFormat="1" ht="12.75">
      <c r="A24" s="5">
        <v>12</v>
      </c>
      <c r="B24" s="6" t="s">
        <v>17</v>
      </c>
      <c r="C24" s="61">
        <v>17</v>
      </c>
      <c r="D24" s="8">
        <v>3</v>
      </c>
      <c r="E24" s="25">
        <v>1</v>
      </c>
      <c r="F24" s="10">
        <f>(E24/D24)</f>
        <v>0.3333333333333333</v>
      </c>
      <c r="G24" s="11">
        <v>3</v>
      </c>
      <c r="H24" s="25">
        <v>3</v>
      </c>
      <c r="I24" s="12">
        <f>(H24/G24)</f>
        <v>1</v>
      </c>
      <c r="J24" s="8">
        <v>0</v>
      </c>
      <c r="K24" s="25">
        <v>0</v>
      </c>
      <c r="L24" s="12" t="e">
        <f>K24/J24</f>
        <v>#DIV/0!</v>
      </c>
      <c r="M24" s="11">
        <f>D24+G24+J24</f>
        <v>6</v>
      </c>
      <c r="N24" s="25">
        <f>E24+H24+K24</f>
        <v>4</v>
      </c>
      <c r="O24" s="12">
        <f>(N24/M24)</f>
        <v>0.6666666666666666</v>
      </c>
      <c r="P24" s="11">
        <v>1</v>
      </c>
      <c r="Q24" s="25">
        <v>1</v>
      </c>
      <c r="R24" s="12">
        <f>(Q24/P24)</f>
        <v>1</v>
      </c>
      <c r="S24" s="13">
        <v>1</v>
      </c>
      <c r="T24" s="13">
        <v>3</v>
      </c>
      <c r="U24" s="13">
        <v>2</v>
      </c>
      <c r="V24" s="13">
        <v>3</v>
      </c>
      <c r="W24" s="14">
        <v>0</v>
      </c>
      <c r="X24" s="13">
        <v>1</v>
      </c>
      <c r="Y24" s="13">
        <v>0</v>
      </c>
      <c r="Z24" s="13">
        <v>2</v>
      </c>
      <c r="AA24" s="79">
        <f>(E24*2)+(H24*2)+(K24*3)+(Q24*1)</f>
        <v>9</v>
      </c>
      <c r="AB24" s="77">
        <f>C24/AA24</f>
        <v>1.8888888888888888</v>
      </c>
    </row>
    <row r="25" spans="1:28" s="29" customFormat="1" ht="13.5">
      <c r="A25" s="26"/>
      <c r="B25" s="27"/>
      <c r="C25" s="28"/>
      <c r="D25" s="129">
        <f>(D24-E24)*(-2)+(E24*2)</f>
        <v>-2</v>
      </c>
      <c r="E25" s="130"/>
      <c r="F25" s="18"/>
      <c r="G25" s="129">
        <f>(G24-H24)*(-1)+(H24*2)</f>
        <v>6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4</v>
      </c>
      <c r="N25" s="130"/>
      <c r="O25" s="19"/>
      <c r="P25" s="129">
        <f>(P24-Q24)*(-1)+(Q24*1)</f>
        <v>1</v>
      </c>
      <c r="Q25" s="130"/>
      <c r="R25" s="19"/>
      <c r="S25" s="21">
        <f>S24*1</f>
        <v>1</v>
      </c>
      <c r="T25" s="21">
        <f>T24*1</f>
        <v>3</v>
      </c>
      <c r="U25" s="21">
        <f>U24*(1)</f>
        <v>2</v>
      </c>
      <c r="V25" s="22">
        <f>V24*(-1)</f>
        <v>-3</v>
      </c>
      <c r="W25" s="23">
        <f>W24*(1)</f>
        <v>0</v>
      </c>
      <c r="X25" s="21">
        <f>X24*(1)</f>
        <v>1</v>
      </c>
      <c r="Y25" s="22">
        <f>Y24*(-1)</f>
        <v>0</v>
      </c>
      <c r="Z25" s="22">
        <f>Z24*(-1)</f>
        <v>-2</v>
      </c>
      <c r="AA25" s="80">
        <f>SUM(M25:Z25)</f>
        <v>7</v>
      </c>
      <c r="AB25" s="76">
        <f>C24/AA25</f>
        <v>2.4285714285714284</v>
      </c>
    </row>
    <row r="26" spans="1:28" s="4" customFormat="1" ht="12.75">
      <c r="A26" s="5">
        <v>13</v>
      </c>
      <c r="B26" s="6" t="s">
        <v>23</v>
      </c>
      <c r="C26" s="61">
        <v>32</v>
      </c>
      <c r="D26" s="8">
        <v>1</v>
      </c>
      <c r="E26" s="25">
        <v>0</v>
      </c>
      <c r="F26" s="10">
        <f>(E26/D26)</f>
        <v>0</v>
      </c>
      <c r="G26" s="11">
        <v>11</v>
      </c>
      <c r="H26" s="25">
        <v>2</v>
      </c>
      <c r="I26" s="12">
        <f>(H26/G26)</f>
        <v>0.18181818181818182</v>
      </c>
      <c r="J26" s="8">
        <v>1</v>
      </c>
      <c r="K26" s="25">
        <v>0</v>
      </c>
      <c r="L26" s="12">
        <f>K26/J26</f>
        <v>0</v>
      </c>
      <c r="M26" s="11">
        <f>D26+G26+J26</f>
        <v>13</v>
      </c>
      <c r="N26" s="25">
        <f>E26+H26+K26</f>
        <v>2</v>
      </c>
      <c r="O26" s="12">
        <f>(N26/M26)</f>
        <v>0.15384615384615385</v>
      </c>
      <c r="P26" s="11">
        <v>3</v>
      </c>
      <c r="Q26" s="25">
        <v>2</v>
      </c>
      <c r="R26" s="12">
        <f>(Q26/P26)</f>
        <v>0.6666666666666666</v>
      </c>
      <c r="S26" s="13">
        <v>1</v>
      </c>
      <c r="T26" s="13">
        <v>1</v>
      </c>
      <c r="U26" s="13">
        <v>2</v>
      </c>
      <c r="V26" s="13">
        <v>2</v>
      </c>
      <c r="W26" s="14">
        <v>2</v>
      </c>
      <c r="X26" s="13">
        <v>4</v>
      </c>
      <c r="Y26" s="13">
        <v>0</v>
      </c>
      <c r="Z26" s="13">
        <v>2</v>
      </c>
      <c r="AA26" s="79">
        <f>(E26*2)+(H26*2)+(K26*3)+(Q26*1)</f>
        <v>6</v>
      </c>
      <c r="AB26" s="77">
        <f>C26/AA26</f>
        <v>5.333333333333333</v>
      </c>
    </row>
    <row r="27" spans="1:28" s="29" customFormat="1" ht="13.5">
      <c r="A27" s="26"/>
      <c r="B27" s="27"/>
      <c r="C27" s="28"/>
      <c r="D27" s="129">
        <f>(D26-E26)*(-2)+(E26*2)</f>
        <v>-2</v>
      </c>
      <c r="E27" s="130"/>
      <c r="F27" s="18"/>
      <c r="G27" s="129">
        <f>(G26-H26)*(-1)+(H26*2)</f>
        <v>-5</v>
      </c>
      <c r="H27" s="130"/>
      <c r="I27" s="19"/>
      <c r="J27" s="129">
        <f>(J26-K26)*(-1)+(K26*3)</f>
        <v>-1</v>
      </c>
      <c r="K27" s="130"/>
      <c r="L27" s="20"/>
      <c r="M27" s="129">
        <f t="shared" si="0"/>
        <v>-8</v>
      </c>
      <c r="N27" s="130"/>
      <c r="O27" s="19"/>
      <c r="P27" s="129">
        <f>(P26-Q26)*(-1)+(Q26*1)</f>
        <v>1</v>
      </c>
      <c r="Q27" s="130"/>
      <c r="R27" s="19"/>
      <c r="S27" s="21">
        <f>S26*1</f>
        <v>1</v>
      </c>
      <c r="T27" s="21">
        <f>T26*1</f>
        <v>1</v>
      </c>
      <c r="U27" s="21">
        <f>U26*(1)</f>
        <v>2</v>
      </c>
      <c r="V27" s="22">
        <f>V26*(-1)</f>
        <v>-2</v>
      </c>
      <c r="W27" s="23">
        <f>W26*(1)</f>
        <v>2</v>
      </c>
      <c r="X27" s="21">
        <f>X26*(1)</f>
        <v>4</v>
      </c>
      <c r="Y27" s="22">
        <f>Y26*(-1)</f>
        <v>0</v>
      </c>
      <c r="Z27" s="22">
        <f>Z26*(-1)</f>
        <v>-2</v>
      </c>
      <c r="AA27" s="80">
        <f>SUM(M27:Z27)</f>
        <v>-1</v>
      </c>
      <c r="AB27" s="76">
        <f>C26/AA27</f>
        <v>-32</v>
      </c>
    </row>
    <row r="28" spans="1:28" s="4" customFormat="1" ht="12.75">
      <c r="A28" s="59">
        <v>14</v>
      </c>
      <c r="B28" s="60" t="s">
        <v>22</v>
      </c>
      <c r="C28" s="61">
        <v>9</v>
      </c>
      <c r="D28" s="8">
        <v>1</v>
      </c>
      <c r="E28" s="25">
        <v>0</v>
      </c>
      <c r="F28" s="10">
        <f>(E28/D28)</f>
        <v>0</v>
      </c>
      <c r="G28" s="11">
        <v>2</v>
      </c>
      <c r="H28" s="25">
        <v>1</v>
      </c>
      <c r="I28" s="12">
        <f>(H28/G28)</f>
        <v>0.5</v>
      </c>
      <c r="J28" s="8">
        <v>0</v>
      </c>
      <c r="K28" s="25">
        <v>0</v>
      </c>
      <c r="L28" s="12" t="e">
        <f>K28/J28</f>
        <v>#DIV/0!</v>
      </c>
      <c r="M28" s="11">
        <f>D28+G28+J28</f>
        <v>3</v>
      </c>
      <c r="N28" s="25">
        <f>E28+H28+K28</f>
        <v>1</v>
      </c>
      <c r="O28" s="12">
        <f>(N28/M28)</f>
        <v>0.3333333333333333</v>
      </c>
      <c r="P28" s="11">
        <v>0</v>
      </c>
      <c r="Q28" s="25">
        <v>0</v>
      </c>
      <c r="R28" s="12" t="e">
        <f>(Q28/P28)</f>
        <v>#DIV/0!</v>
      </c>
      <c r="S28" s="13">
        <v>1</v>
      </c>
      <c r="T28" s="13">
        <v>0</v>
      </c>
      <c r="U28" s="13">
        <v>0</v>
      </c>
      <c r="V28" s="13">
        <v>1</v>
      </c>
      <c r="W28" s="14">
        <v>0</v>
      </c>
      <c r="X28" s="13">
        <v>0</v>
      </c>
      <c r="Y28" s="13">
        <v>0</v>
      </c>
      <c r="Z28" s="13">
        <v>2</v>
      </c>
      <c r="AA28" s="79">
        <f>(E28*2)+(H28*2)+(K28*3)+(Q28*1)</f>
        <v>2</v>
      </c>
      <c r="AB28" s="77">
        <f>C28/AA28</f>
        <v>4.5</v>
      </c>
    </row>
    <row r="29" spans="1:28" s="29" customFormat="1" ht="13.5">
      <c r="A29" s="26"/>
      <c r="B29" s="27"/>
      <c r="C29" s="28"/>
      <c r="D29" s="129">
        <f>(D28-E28)*(-2)+(E28*2)</f>
        <v>-2</v>
      </c>
      <c r="E29" s="130"/>
      <c r="F29" s="18"/>
      <c r="G29" s="129">
        <f>(G28-H28)*(-1)+(H28*2)</f>
        <v>1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-1</v>
      </c>
      <c r="N29" s="130"/>
      <c r="O29" s="19"/>
      <c r="P29" s="129">
        <f>(P28-Q28)*(-1)+(Q28*1)</f>
        <v>0</v>
      </c>
      <c r="Q29" s="130"/>
      <c r="R29" s="19"/>
      <c r="S29" s="21">
        <f>S28*1</f>
        <v>1</v>
      </c>
      <c r="T29" s="21">
        <f>T28*1</f>
        <v>0</v>
      </c>
      <c r="U29" s="21">
        <f>U28*(1)</f>
        <v>0</v>
      </c>
      <c r="V29" s="22">
        <f>V28*(-1)</f>
        <v>-1</v>
      </c>
      <c r="W29" s="23">
        <f>W28*(1)</f>
        <v>0</v>
      </c>
      <c r="X29" s="21">
        <f>X28*(1)</f>
        <v>0</v>
      </c>
      <c r="Y29" s="22">
        <f>Y28*(-1)</f>
        <v>0</v>
      </c>
      <c r="Z29" s="22">
        <f>Z28*(-1)</f>
        <v>-2</v>
      </c>
      <c r="AA29" s="80">
        <f>SUM(M29:Z29)</f>
        <v>-3</v>
      </c>
      <c r="AB29" s="76">
        <f>C28/AA29</f>
        <v>-3</v>
      </c>
    </row>
    <row r="30" spans="1:28" s="4" customFormat="1" ht="12.75">
      <c r="A30" s="5">
        <v>15</v>
      </c>
      <c r="B30" s="6" t="s">
        <v>20</v>
      </c>
      <c r="C30" s="7">
        <v>21</v>
      </c>
      <c r="D30" s="8">
        <v>3</v>
      </c>
      <c r="E30" s="25">
        <v>3</v>
      </c>
      <c r="F30" s="10">
        <f>(E30/D30)</f>
        <v>1</v>
      </c>
      <c r="G30" s="11">
        <v>6</v>
      </c>
      <c r="H30" s="25">
        <v>1</v>
      </c>
      <c r="I30" s="12">
        <f>(H30/G30)</f>
        <v>0.16666666666666666</v>
      </c>
      <c r="J30" s="8">
        <v>0</v>
      </c>
      <c r="K30" s="25">
        <v>0</v>
      </c>
      <c r="L30" s="12" t="e">
        <f>K30/J30</f>
        <v>#DIV/0!</v>
      </c>
      <c r="M30" s="11">
        <f>D30+G30+J30</f>
        <v>9</v>
      </c>
      <c r="N30" s="25">
        <f>E30+H30+K30</f>
        <v>4</v>
      </c>
      <c r="O30" s="12">
        <f>(N30/M30)</f>
        <v>0.4444444444444444</v>
      </c>
      <c r="P30" s="11">
        <v>2</v>
      </c>
      <c r="Q30" s="25">
        <v>1</v>
      </c>
      <c r="R30" s="12">
        <f>(Q30/P30)</f>
        <v>0.5</v>
      </c>
      <c r="S30" s="13">
        <v>4</v>
      </c>
      <c r="T30" s="13">
        <v>1</v>
      </c>
      <c r="U30" s="13">
        <v>1</v>
      </c>
      <c r="V30" s="13">
        <v>1</v>
      </c>
      <c r="W30" s="14">
        <v>0</v>
      </c>
      <c r="X30" s="13">
        <v>3</v>
      </c>
      <c r="Y30" s="13">
        <v>1</v>
      </c>
      <c r="Z30" s="13">
        <v>4</v>
      </c>
      <c r="AA30" s="79">
        <f>(E30*2)+(H30*2)+(K30*3)+(Q30*1)</f>
        <v>9</v>
      </c>
      <c r="AB30" s="77">
        <f>C30/AA30</f>
        <v>2.3333333333333335</v>
      </c>
    </row>
    <row r="31" spans="1:28" s="29" customFormat="1" ht="14.25" thickBot="1">
      <c r="A31" s="30"/>
      <c r="B31" s="31"/>
      <c r="C31" s="32"/>
      <c r="D31" s="153">
        <f>(D30-E30)*(-2)+(E30*2)</f>
        <v>6</v>
      </c>
      <c r="E31" s="154"/>
      <c r="F31" s="33"/>
      <c r="G31" s="153">
        <f>(G30-H30)*(-1)+(H30*2)</f>
        <v>-3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3</v>
      </c>
      <c r="N31" s="154"/>
      <c r="O31" s="34"/>
      <c r="P31" s="153">
        <f>(P30-Q30)*(-1)+(Q30*1)</f>
        <v>0</v>
      </c>
      <c r="Q31" s="154"/>
      <c r="R31" s="34"/>
      <c r="S31" s="36">
        <f>S30*1</f>
        <v>4</v>
      </c>
      <c r="T31" s="36">
        <f>T30*1</f>
        <v>1</v>
      </c>
      <c r="U31" s="36">
        <f>U30*(1)</f>
        <v>1</v>
      </c>
      <c r="V31" s="37">
        <f>V30*(-1)</f>
        <v>-1</v>
      </c>
      <c r="W31" s="38">
        <f>W30*(1)</f>
        <v>0</v>
      </c>
      <c r="X31" s="36">
        <f>X30*(1)</f>
        <v>3</v>
      </c>
      <c r="Y31" s="37">
        <f>Y30*(-1)</f>
        <v>-1</v>
      </c>
      <c r="Z31" s="37">
        <f>Z30*(-1)</f>
        <v>-4</v>
      </c>
      <c r="AA31" s="81">
        <f>SUM(M31:Z31)</f>
        <v>6</v>
      </c>
      <c r="AB31" s="78">
        <f>C30/AA31</f>
        <v>3.5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22</v>
      </c>
      <c r="E33" s="47">
        <f>SUM(E8,E10,E12,E16,E18,E20,E24,E26,E28,E30,E22,E14)</f>
        <v>12</v>
      </c>
      <c r="F33" s="48">
        <f>(E33/D33)</f>
        <v>0.5454545454545454</v>
      </c>
      <c r="G33" s="46">
        <f>SUM(G8,G10,G12,G16,G18,G20,G24,G26,G28,G30,G22,G14)</f>
        <v>36</v>
      </c>
      <c r="H33" s="47">
        <f>SUM(H8,H10,H12,H16,H18,H20,H24,H26,H28,H30,H22,H14)</f>
        <v>12</v>
      </c>
      <c r="I33" s="48">
        <f>(H33/G33)</f>
        <v>0.3333333333333333</v>
      </c>
      <c r="J33" s="46">
        <f>SUM(J8,J10,J12,J16,J18,J20,J24,J26,J28,J30,J22,J14)</f>
        <v>6</v>
      </c>
      <c r="K33" s="47">
        <f>SUM(K8,K10,K12,K16,K18,K20,K24,K26,K28,K30,K22,K14)</f>
        <v>2</v>
      </c>
      <c r="L33" s="48">
        <f>(K33/J33)</f>
        <v>0.3333333333333333</v>
      </c>
      <c r="M33" s="46">
        <f>SUM(M8,M10,M12,M16,M18,M20,M24,M26,M28,M30,M22,M14)</f>
        <v>64</v>
      </c>
      <c r="N33" s="47">
        <f>SUM(N8,N10,N12,N16,N18,N20,N24,N26,N28,N30,N22,N14)</f>
        <v>26</v>
      </c>
      <c r="O33" s="48">
        <f>(N33/M33)</f>
        <v>0.40625</v>
      </c>
      <c r="P33" s="46">
        <f>SUM(P8,P10,P12,P16,P18,P20,P24,P26,P28,P30,P22,P14)</f>
        <v>20</v>
      </c>
      <c r="Q33" s="47">
        <f>SUM(Q8,Q10,Q12,Q16,Q18,Q20,Q24,Q26,Q28,Q30,Q22,Q14)</f>
        <v>14</v>
      </c>
      <c r="R33" s="48">
        <f>(Q33/P33)</f>
        <v>0.7</v>
      </c>
      <c r="S33" s="49">
        <f aca="true" t="shared" si="1" ref="S33:Z33">SUM(S8,S10,S12,S16,S18,S20,S24,S26,S28,S30,S22,S14)</f>
        <v>14</v>
      </c>
      <c r="T33" s="50">
        <f t="shared" si="1"/>
        <v>15</v>
      </c>
      <c r="U33" s="50">
        <f t="shared" si="1"/>
        <v>18</v>
      </c>
      <c r="V33" s="50">
        <f t="shared" si="1"/>
        <v>18</v>
      </c>
      <c r="W33" s="50">
        <f t="shared" si="1"/>
        <v>5</v>
      </c>
      <c r="X33" s="50">
        <f t="shared" si="1"/>
        <v>24</v>
      </c>
      <c r="Y33" s="50">
        <f t="shared" si="1"/>
        <v>6</v>
      </c>
      <c r="Z33" s="50">
        <f t="shared" si="1"/>
        <v>18</v>
      </c>
      <c r="AA33" s="51">
        <f>SUM(AA8,AA10,AA12,AA16,AA18,AA20,AA24,AA26,AA28,AA30,AA22,AA14)</f>
        <v>68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M6:N6"/>
    <mergeCell ref="P6:Q6"/>
    <mergeCell ref="D7:E7"/>
    <mergeCell ref="G7:H7"/>
    <mergeCell ref="J7:K7"/>
    <mergeCell ref="M7:N7"/>
    <mergeCell ref="P7:Q7"/>
    <mergeCell ref="D6:E6"/>
    <mergeCell ref="G6:H6"/>
    <mergeCell ref="I6:I7"/>
    <mergeCell ref="J6:K6"/>
    <mergeCell ref="P29:Q29"/>
    <mergeCell ref="D31:E31"/>
    <mergeCell ref="G31:H31"/>
    <mergeCell ref="J31:K31"/>
    <mergeCell ref="M31:N31"/>
    <mergeCell ref="P31:Q31"/>
    <mergeCell ref="D29:E29"/>
    <mergeCell ref="G29:H29"/>
    <mergeCell ref="J29:K29"/>
    <mergeCell ref="M29:N29"/>
    <mergeCell ref="P25:Q25"/>
    <mergeCell ref="D27:E27"/>
    <mergeCell ref="G27:H27"/>
    <mergeCell ref="J27:K27"/>
    <mergeCell ref="M27:N27"/>
    <mergeCell ref="P27:Q27"/>
    <mergeCell ref="D25:E25"/>
    <mergeCell ref="G25:H25"/>
    <mergeCell ref="J25:K25"/>
    <mergeCell ref="M25:N25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21:N21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M17:N17"/>
    <mergeCell ref="D11:E11"/>
    <mergeCell ref="G11:H11"/>
    <mergeCell ref="J11:K11"/>
    <mergeCell ref="M11:N11"/>
    <mergeCell ref="G13:H13"/>
    <mergeCell ref="J13:K13"/>
    <mergeCell ref="M13:N13"/>
    <mergeCell ref="D15:E15"/>
    <mergeCell ref="G15:H15"/>
    <mergeCell ref="Y6:Y7"/>
    <mergeCell ref="P13:Q13"/>
    <mergeCell ref="D9:E9"/>
    <mergeCell ref="G9:H9"/>
    <mergeCell ref="J9:K9"/>
    <mergeCell ref="M9:N9"/>
    <mergeCell ref="P9:Q9"/>
    <mergeCell ref="U6:U7"/>
    <mergeCell ref="V6:V7"/>
    <mergeCell ref="S6:S7"/>
    <mergeCell ref="X6:X7"/>
    <mergeCell ref="T6:T7"/>
    <mergeCell ref="Y3:AB3"/>
    <mergeCell ref="A6:A7"/>
    <mergeCell ref="B6:B7"/>
    <mergeCell ref="C6:C7"/>
    <mergeCell ref="F6:F7"/>
    <mergeCell ref="L6:L7"/>
    <mergeCell ref="O6:O7"/>
    <mergeCell ref="R6:R7"/>
    <mergeCell ref="D13:E13"/>
    <mergeCell ref="AB6:AB7"/>
    <mergeCell ref="AA6:AA7"/>
    <mergeCell ref="U39:U40"/>
    <mergeCell ref="J15:K15"/>
    <mergeCell ref="M15:N15"/>
    <mergeCell ref="P15:Q15"/>
    <mergeCell ref="P11:Q11"/>
    <mergeCell ref="Z6:Z7"/>
    <mergeCell ref="W6:W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26:G214"/>
  <sheetViews>
    <sheetView workbookViewId="0" topLeftCell="B2">
      <selection activeCell="J2" sqref="J2"/>
    </sheetView>
  </sheetViews>
  <sheetFormatPr defaultColWidth="9.00390625" defaultRowHeight="12.75"/>
  <sheetData>
    <row r="26" ht="12.75">
      <c r="G26" s="122"/>
    </row>
    <row r="27" ht="12.75">
      <c r="G27" s="122"/>
    </row>
    <row r="28" ht="12.75">
      <c r="G28" s="122"/>
    </row>
    <row r="62" ht="25.5" customHeight="1"/>
    <row r="88" ht="12.75">
      <c r="G88" s="122"/>
    </row>
    <row r="89" ht="12.75">
      <c r="G89" s="122"/>
    </row>
    <row r="90" ht="12.75">
      <c r="G90" s="122"/>
    </row>
    <row r="150" ht="12.75">
      <c r="G150" s="122"/>
    </row>
    <row r="151" ht="12.75">
      <c r="G151" s="122"/>
    </row>
    <row r="152" ht="12.75">
      <c r="G152" s="122"/>
    </row>
    <row r="212" ht="12.75">
      <c r="G212" s="122"/>
    </row>
    <row r="213" ht="12.75">
      <c r="G213" s="122"/>
    </row>
    <row r="214" ht="12.75">
      <c r="G214" s="122"/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M144"/>
  <sheetViews>
    <sheetView workbookViewId="0" topLeftCell="A46">
      <selection activeCell="B37" sqref="B37"/>
    </sheetView>
  </sheetViews>
  <sheetFormatPr defaultColWidth="9.00390625" defaultRowHeight="12.75"/>
  <cols>
    <col min="11" max="11" width="8.00390625" style="0" customWidth="1"/>
  </cols>
  <sheetData>
    <row r="1" spans="11:13" ht="12.75">
      <c r="K1" s="128" t="str">
        <f>CELKEM!$Y$4</f>
        <v>26.7.2002</v>
      </c>
      <c r="L1" t="str">
        <f>CELKEM!$F$4</f>
        <v>Francie</v>
      </c>
      <c r="M1">
        <f>'1.utkání'!AA9</f>
        <v>0</v>
      </c>
    </row>
    <row r="2" spans="11:13" ht="12.75">
      <c r="K2" s="128" t="str">
        <f>CELKEM!$Y$5</f>
        <v>27.7.2002</v>
      </c>
      <c r="L2" t="str">
        <f>CELKEM!$F$5</f>
        <v>Itálie</v>
      </c>
      <c r="M2">
        <f>'2.utkání'!AA9</f>
        <v>-1</v>
      </c>
    </row>
    <row r="3" spans="11:13" ht="12.75">
      <c r="K3" s="128" t="str">
        <f>CELKEM!$Y$6</f>
        <v>28.7.2002</v>
      </c>
      <c r="L3" t="str">
        <f>CELKEM!$F$6</f>
        <v>Turecko</v>
      </c>
      <c r="M3">
        <f>'3.utkání'!AA9</f>
        <v>0</v>
      </c>
    </row>
    <row r="4" spans="11:13" ht="12.75">
      <c r="K4" s="128" t="str">
        <f>CELKEM!$Y$7</f>
        <v>30.7.2002</v>
      </c>
      <c r="L4" t="str">
        <f>CELKEM!$F$7</f>
        <v>Německo</v>
      </c>
      <c r="M4">
        <f>'4.utkání'!AA9</f>
        <v>1</v>
      </c>
    </row>
    <row r="5" spans="11:13" ht="12.75">
      <c r="K5" s="128" t="str">
        <f>CELKEM!$Y$8</f>
        <v>31.7.2002</v>
      </c>
      <c r="L5" t="str">
        <f>CELKEM!$F$8</f>
        <v>Lotyšsko</v>
      </c>
      <c r="M5">
        <f>'5.utkání'!AA9</f>
        <v>0</v>
      </c>
    </row>
    <row r="6" spans="11:13" ht="12.75">
      <c r="K6" s="128" t="str">
        <f>CELKEM!$Y$9</f>
        <v>02.8.2002</v>
      </c>
      <c r="L6" t="str">
        <f>CELKEM!$F$9</f>
        <v>Řecko</v>
      </c>
      <c r="M6">
        <f>'6.utkání'!AA9</f>
        <v>0</v>
      </c>
    </row>
    <row r="7" spans="11:13" ht="12.75">
      <c r="K7" s="128" t="str">
        <f>CELKEM!$Y$10</f>
        <v>03.8.2002</v>
      </c>
      <c r="L7" t="str">
        <f>CELKEM!$F$10</f>
        <v>Francie</v>
      </c>
      <c r="M7">
        <f>'7.utkání'!AA9</f>
        <v>0</v>
      </c>
    </row>
    <row r="8" spans="11:13" ht="12.75">
      <c r="K8" s="128" t="str">
        <f>CELKEM!$Y$11</f>
        <v>04.8.2002</v>
      </c>
      <c r="L8" t="str">
        <f>CELKEM!$F$11</f>
        <v>Rusko</v>
      </c>
      <c r="M8">
        <f>'8.utkání'!AA9</f>
        <v>0</v>
      </c>
    </row>
    <row r="9" ht="12.75">
      <c r="K9" s="128"/>
    </row>
    <row r="14" spans="11:13" ht="12.75">
      <c r="K14" s="128" t="str">
        <f>CELKEM!$Y$4</f>
        <v>26.7.2002</v>
      </c>
      <c r="L14" t="str">
        <f>CELKEM!$F$4</f>
        <v>Francie</v>
      </c>
      <c r="M14">
        <f>'1.utkání'!AA11</f>
        <v>6</v>
      </c>
    </row>
    <row r="15" spans="11:13" ht="12.75">
      <c r="K15" s="128" t="str">
        <f>CELKEM!$Y$5</f>
        <v>27.7.2002</v>
      </c>
      <c r="L15" t="str">
        <f>CELKEM!$F$5</f>
        <v>Itálie</v>
      </c>
      <c r="M15">
        <f>'2.utkání'!AA11</f>
        <v>15</v>
      </c>
    </row>
    <row r="16" spans="11:13" ht="12.75">
      <c r="K16" s="128" t="str">
        <f>CELKEM!$Y$6</f>
        <v>28.7.2002</v>
      </c>
      <c r="L16" t="str">
        <f>CELKEM!$F$6</f>
        <v>Turecko</v>
      </c>
      <c r="M16">
        <f>'3.utkání'!AA11</f>
        <v>1</v>
      </c>
    </row>
    <row r="17" spans="11:13" ht="12.75">
      <c r="K17" s="128" t="str">
        <f>CELKEM!$Y$7</f>
        <v>30.7.2002</v>
      </c>
      <c r="L17" t="str">
        <f>CELKEM!$F$7</f>
        <v>Německo</v>
      </c>
      <c r="M17">
        <f>'4.utkání'!AA11</f>
        <v>6</v>
      </c>
    </row>
    <row r="18" spans="11:13" ht="12.75">
      <c r="K18" s="128" t="str">
        <f>CELKEM!$Y$8</f>
        <v>31.7.2002</v>
      </c>
      <c r="L18" t="str">
        <f>CELKEM!$F$8</f>
        <v>Lotyšsko</v>
      </c>
      <c r="M18">
        <f>'5.utkání'!AA11</f>
        <v>0</v>
      </c>
    </row>
    <row r="19" spans="11:13" ht="12.75">
      <c r="K19" s="128" t="str">
        <f>CELKEM!$Y$9</f>
        <v>02.8.2002</v>
      </c>
      <c r="L19" t="str">
        <f>CELKEM!$F$9</f>
        <v>Řecko</v>
      </c>
      <c r="M19">
        <f>'6.utkání'!AA11</f>
        <v>0</v>
      </c>
    </row>
    <row r="20" spans="11:13" ht="12.75">
      <c r="K20" s="128" t="str">
        <f>CELKEM!$Y$10</f>
        <v>03.8.2002</v>
      </c>
      <c r="L20" t="str">
        <f>CELKEM!$F$10</f>
        <v>Francie</v>
      </c>
      <c r="M20">
        <f>'7.utkání'!AA11</f>
        <v>0</v>
      </c>
    </row>
    <row r="21" spans="11:13" ht="12.75">
      <c r="K21" s="128" t="str">
        <f>CELKEM!$Y$11</f>
        <v>04.8.2002</v>
      </c>
      <c r="L21" t="str">
        <f>CELKEM!$F$11</f>
        <v>Rusko</v>
      </c>
      <c r="M21">
        <f>'8.utkání'!AA11</f>
        <v>0</v>
      </c>
    </row>
    <row r="24" ht="12.75">
      <c r="G24" s="122"/>
    </row>
    <row r="25" ht="12.75">
      <c r="G25" s="122"/>
    </row>
    <row r="26" ht="12.75">
      <c r="G26" s="122"/>
    </row>
    <row r="27" spans="11:13" ht="12.75">
      <c r="K27" s="128" t="str">
        <f>CELKEM!$Y$4</f>
        <v>26.7.2002</v>
      </c>
      <c r="L27" t="str">
        <f>CELKEM!$F$4</f>
        <v>Francie</v>
      </c>
      <c r="M27">
        <f>'1.utkání'!AA13</f>
        <v>-7</v>
      </c>
    </row>
    <row r="28" spans="11:13" ht="12.75">
      <c r="K28" s="128" t="str">
        <f>CELKEM!$Y$5</f>
        <v>27.7.2002</v>
      </c>
      <c r="L28" t="str">
        <f>CELKEM!$F$5</f>
        <v>Itálie</v>
      </c>
      <c r="M28">
        <f>'2.utkání'!AA13</f>
        <v>3</v>
      </c>
    </row>
    <row r="29" spans="11:13" ht="12.75">
      <c r="K29" s="128" t="str">
        <f>CELKEM!$Y$6</f>
        <v>28.7.2002</v>
      </c>
      <c r="L29" t="str">
        <f>CELKEM!$F$6</f>
        <v>Turecko</v>
      </c>
      <c r="M29">
        <f>'3.utkání'!AA13</f>
        <v>1</v>
      </c>
    </row>
    <row r="30" spans="11:13" ht="12.75">
      <c r="K30" s="128" t="str">
        <f>CELKEM!$Y$7</f>
        <v>30.7.2002</v>
      </c>
      <c r="L30" t="str">
        <f>CELKEM!$F$7</f>
        <v>Německo</v>
      </c>
      <c r="M30">
        <f>'4.utkání'!AA13</f>
        <v>-4</v>
      </c>
    </row>
    <row r="31" spans="11:13" ht="12.75">
      <c r="K31" s="128" t="str">
        <f>CELKEM!$Y$8</f>
        <v>31.7.2002</v>
      </c>
      <c r="L31" t="str">
        <f>CELKEM!$F$8</f>
        <v>Lotyšsko</v>
      </c>
      <c r="M31">
        <f>'5.utkání'!AA13</f>
        <v>7</v>
      </c>
    </row>
    <row r="32" spans="11:13" ht="12.75">
      <c r="K32" s="128" t="str">
        <f>CELKEM!$Y$9</f>
        <v>02.8.2002</v>
      </c>
      <c r="L32" t="str">
        <f>CELKEM!$F$9</f>
        <v>Řecko</v>
      </c>
      <c r="M32">
        <f>'6.utkání'!AA13</f>
        <v>3</v>
      </c>
    </row>
    <row r="33" spans="11:13" ht="12.75">
      <c r="K33" s="128" t="str">
        <f>CELKEM!$Y$10</f>
        <v>03.8.2002</v>
      </c>
      <c r="L33" t="str">
        <f>CELKEM!$F$10</f>
        <v>Francie</v>
      </c>
      <c r="M33">
        <f>'7.utkání'!AA13</f>
        <v>0</v>
      </c>
    </row>
    <row r="34" spans="11:13" ht="12.75">
      <c r="K34" s="128" t="str">
        <f>CELKEM!$Y$11</f>
        <v>04.8.2002</v>
      </c>
      <c r="L34" t="str">
        <f>CELKEM!$F$11</f>
        <v>Rusko</v>
      </c>
      <c r="M34">
        <f>'8.utkání'!AA13</f>
        <v>-1</v>
      </c>
    </row>
    <row r="36" ht="45.75" customHeight="1"/>
    <row r="39" spans="11:13" ht="12.75">
      <c r="K39" s="128" t="str">
        <f>CELKEM!$Y$4</f>
        <v>26.7.2002</v>
      </c>
      <c r="L39" t="str">
        <f>CELKEM!$F$4</f>
        <v>Francie</v>
      </c>
      <c r="M39">
        <f>'1.utkání'!AA15</f>
        <v>0</v>
      </c>
    </row>
    <row r="40" spans="11:13" ht="12.75">
      <c r="K40" s="128" t="str">
        <f>CELKEM!$Y$5</f>
        <v>27.7.2002</v>
      </c>
      <c r="L40" t="str">
        <f>CELKEM!$F$5</f>
        <v>Itálie</v>
      </c>
      <c r="M40">
        <f>'2.utkání'!AA15</f>
        <v>4</v>
      </c>
    </row>
    <row r="41" spans="11:13" ht="12.75">
      <c r="K41" s="128" t="str">
        <f>CELKEM!$Y$6</f>
        <v>28.7.2002</v>
      </c>
      <c r="L41" t="str">
        <f>CELKEM!$F$6</f>
        <v>Turecko</v>
      </c>
      <c r="M41">
        <f>'3.utkání'!AA15</f>
        <v>1</v>
      </c>
    </row>
    <row r="42" spans="11:13" ht="12.75">
      <c r="K42" s="128" t="str">
        <f>CELKEM!$Y$7</f>
        <v>30.7.2002</v>
      </c>
      <c r="L42" t="str">
        <f>CELKEM!$F$7</f>
        <v>Německo</v>
      </c>
      <c r="M42">
        <f>'4.utkání'!AA15</f>
        <v>3</v>
      </c>
    </row>
    <row r="43" spans="11:13" ht="12.75">
      <c r="K43" s="128" t="str">
        <f>CELKEM!$Y$8</f>
        <v>31.7.2002</v>
      </c>
      <c r="L43" t="str">
        <f>CELKEM!$F$8</f>
        <v>Lotyšsko</v>
      </c>
      <c r="M43">
        <f>'5.utkání'!AA15</f>
        <v>0</v>
      </c>
    </row>
    <row r="44" spans="11:13" ht="12.75">
      <c r="K44" s="128" t="str">
        <f>CELKEM!$Y$9</f>
        <v>02.8.2002</v>
      </c>
      <c r="L44" t="str">
        <f>CELKEM!$F$9</f>
        <v>Řecko</v>
      </c>
      <c r="M44">
        <f>'6.utkání'!AA15</f>
        <v>0</v>
      </c>
    </row>
    <row r="45" spans="11:13" ht="12.75">
      <c r="K45" s="128" t="str">
        <f>CELKEM!$Y$10</f>
        <v>03.8.2002</v>
      </c>
      <c r="L45" t="str">
        <f>CELKEM!$F$10</f>
        <v>Francie</v>
      </c>
      <c r="M45">
        <f>'7.utkání'!AA15</f>
        <v>0</v>
      </c>
    </row>
    <row r="46" spans="11:13" ht="12.75">
      <c r="K46" s="128" t="str">
        <f>CELKEM!$Y$11</f>
        <v>04.8.2002</v>
      </c>
      <c r="L46" t="str">
        <f>CELKEM!$F$11</f>
        <v>Rusko</v>
      </c>
      <c r="M46">
        <f>'8.utkání'!AA15</f>
        <v>0</v>
      </c>
    </row>
    <row r="51" spans="11:13" ht="12.75">
      <c r="K51" s="128" t="str">
        <f>CELKEM!$Y$4</f>
        <v>26.7.2002</v>
      </c>
      <c r="L51" t="str">
        <f>CELKEM!$F$4</f>
        <v>Francie</v>
      </c>
      <c r="M51">
        <f>'1.utkání'!AA17</f>
        <v>14</v>
      </c>
    </row>
    <row r="52" spans="11:13" ht="12.75">
      <c r="K52" s="128" t="str">
        <f>CELKEM!$Y$5</f>
        <v>27.7.2002</v>
      </c>
      <c r="L52" t="str">
        <f>CELKEM!$F$5</f>
        <v>Itálie</v>
      </c>
      <c r="M52">
        <f>'2.utkání'!AA17</f>
        <v>18</v>
      </c>
    </row>
    <row r="53" spans="11:13" ht="12.75">
      <c r="K53" s="128" t="str">
        <f>CELKEM!$Y$6</f>
        <v>28.7.2002</v>
      </c>
      <c r="L53" t="str">
        <f>CELKEM!$F$6</f>
        <v>Turecko</v>
      </c>
      <c r="M53">
        <f>'3.utkání'!AA17</f>
        <v>25</v>
      </c>
    </row>
    <row r="54" spans="11:13" ht="12.75">
      <c r="K54" s="128" t="str">
        <f>CELKEM!$Y$7</f>
        <v>30.7.2002</v>
      </c>
      <c r="L54" t="str">
        <f>CELKEM!$F$7</f>
        <v>Německo</v>
      </c>
      <c r="M54">
        <f>'4.utkání'!AA17</f>
        <v>20</v>
      </c>
    </row>
    <row r="55" spans="11:13" ht="12.75">
      <c r="K55" s="128" t="str">
        <f>CELKEM!$Y$8</f>
        <v>31.7.2002</v>
      </c>
      <c r="L55" t="str">
        <f>CELKEM!$F$8</f>
        <v>Lotyšsko</v>
      </c>
      <c r="M55">
        <f>'5.utkání'!AA17</f>
        <v>6</v>
      </c>
    </row>
    <row r="56" spans="11:13" ht="12.75">
      <c r="K56" s="128" t="str">
        <f>CELKEM!$Y$9</f>
        <v>02.8.2002</v>
      </c>
      <c r="L56" t="str">
        <f>CELKEM!$F$9</f>
        <v>Řecko</v>
      </c>
      <c r="M56">
        <f>'6.utkání'!AA17</f>
        <v>9</v>
      </c>
    </row>
    <row r="57" spans="11:13" ht="12.75">
      <c r="K57" s="128" t="str">
        <f>CELKEM!$Y$10</f>
        <v>03.8.2002</v>
      </c>
      <c r="L57" t="str">
        <f>CELKEM!$F$10</f>
        <v>Francie</v>
      </c>
      <c r="M57">
        <f>'7.utkání'!AA17</f>
        <v>16</v>
      </c>
    </row>
    <row r="58" spans="11:13" ht="12.75">
      <c r="K58" s="128" t="str">
        <f>CELKEM!$Y$11</f>
        <v>04.8.2002</v>
      </c>
      <c r="L58" t="str">
        <f>CELKEM!$F$11</f>
        <v>Rusko</v>
      </c>
      <c r="M58">
        <f>'8.utkání'!AA17</f>
        <v>13</v>
      </c>
    </row>
    <row r="62" spans="11:13" ht="12.75">
      <c r="K62" s="128" t="str">
        <f>CELKEM!$Y$4</f>
        <v>26.7.2002</v>
      </c>
      <c r="L62" t="str">
        <f>CELKEM!$F$4</f>
        <v>Francie</v>
      </c>
      <c r="M62">
        <f>'1.utkání'!AA19</f>
        <v>23</v>
      </c>
    </row>
    <row r="63" spans="11:13" ht="12.75">
      <c r="K63" s="128" t="str">
        <f>CELKEM!$Y$5</f>
        <v>27.7.2002</v>
      </c>
      <c r="L63" t="str">
        <f>CELKEM!$F$5</f>
        <v>Itálie</v>
      </c>
      <c r="M63">
        <f>'2.utkání'!AA19</f>
        <v>20</v>
      </c>
    </row>
    <row r="64" spans="11:13" ht="12.75">
      <c r="K64" s="128" t="str">
        <f>CELKEM!$Y$6</f>
        <v>28.7.2002</v>
      </c>
      <c r="L64" t="str">
        <f>CELKEM!$F$6</f>
        <v>Turecko</v>
      </c>
      <c r="M64">
        <f>'3.utkání'!AA19</f>
        <v>23</v>
      </c>
    </row>
    <row r="65" spans="11:13" ht="12.75">
      <c r="K65" s="128" t="str">
        <f>CELKEM!$Y$7</f>
        <v>30.7.2002</v>
      </c>
      <c r="L65" t="str">
        <f>CELKEM!$F$7</f>
        <v>Německo</v>
      </c>
      <c r="M65">
        <f>'4.utkání'!AA19</f>
        <v>23</v>
      </c>
    </row>
    <row r="66" spans="11:13" ht="12.75">
      <c r="K66" s="128" t="str">
        <f>CELKEM!$Y$8</f>
        <v>31.7.2002</v>
      </c>
      <c r="L66" t="str">
        <f>CELKEM!$F$8</f>
        <v>Lotyšsko</v>
      </c>
      <c r="M66">
        <f>'5.utkání'!AA19</f>
        <v>17</v>
      </c>
    </row>
    <row r="67" spans="11:13" ht="12.75">
      <c r="K67" s="128" t="str">
        <f>CELKEM!$Y$9</f>
        <v>02.8.2002</v>
      </c>
      <c r="L67" t="str">
        <f>CELKEM!$F$9</f>
        <v>Řecko</v>
      </c>
      <c r="M67">
        <f>'6.utkání'!AA19</f>
        <v>-2</v>
      </c>
    </row>
    <row r="68" spans="11:13" ht="12.75">
      <c r="K68" s="128" t="str">
        <f>CELKEM!$Y$10</f>
        <v>03.8.2002</v>
      </c>
      <c r="L68" t="str">
        <f>CELKEM!$F$10</f>
        <v>Francie</v>
      </c>
      <c r="M68">
        <f>'7.utkání'!AA19</f>
        <v>0</v>
      </c>
    </row>
    <row r="69" spans="11:13" ht="12.75">
      <c r="K69" s="128" t="str">
        <f>CELKEM!$Y$11</f>
        <v>04.8.2002</v>
      </c>
      <c r="L69" t="str">
        <f>CELKEM!$F$11</f>
        <v>Rusko</v>
      </c>
      <c r="M69">
        <f>'8.utkání'!AA19</f>
        <v>10</v>
      </c>
    </row>
    <row r="70" ht="12.75">
      <c r="K70" s="128"/>
    </row>
    <row r="73" ht="32.25" customHeight="1"/>
    <row r="75" spans="11:13" ht="12.75">
      <c r="K75" s="128" t="str">
        <f>CELKEM!$Y$4</f>
        <v>26.7.2002</v>
      </c>
      <c r="L75" t="str">
        <f>CELKEM!$F$4</f>
        <v>Francie</v>
      </c>
      <c r="M75">
        <f>'1.utkání'!AA21</f>
        <v>-1</v>
      </c>
    </row>
    <row r="76" spans="11:13" ht="12.75">
      <c r="K76" s="128" t="str">
        <f>CELKEM!$Y$5</f>
        <v>27.7.2002</v>
      </c>
      <c r="L76" t="str">
        <f>CELKEM!$F$5</f>
        <v>Itálie</v>
      </c>
      <c r="M76">
        <f>'2.utkání'!AA21</f>
        <v>11</v>
      </c>
    </row>
    <row r="77" spans="11:13" ht="12.75">
      <c r="K77" s="128" t="str">
        <f>CELKEM!$Y$6</f>
        <v>28.7.2002</v>
      </c>
      <c r="L77" t="str">
        <f>CELKEM!$F$6</f>
        <v>Turecko</v>
      </c>
      <c r="M77">
        <f>'3.utkání'!AA21</f>
        <v>4</v>
      </c>
    </row>
    <row r="78" spans="11:13" ht="12.75">
      <c r="K78" s="128" t="str">
        <f>CELKEM!$Y$7</f>
        <v>30.7.2002</v>
      </c>
      <c r="L78" t="str">
        <f>CELKEM!$F$7</f>
        <v>Německo</v>
      </c>
      <c r="M78">
        <f>'4.utkání'!AA21</f>
        <v>6</v>
      </c>
    </row>
    <row r="79" spans="11:13" ht="12.75">
      <c r="K79" s="128" t="str">
        <f>CELKEM!$Y$8</f>
        <v>31.7.2002</v>
      </c>
      <c r="L79" t="str">
        <f>CELKEM!$F$8</f>
        <v>Lotyšsko</v>
      </c>
      <c r="M79">
        <f>'5.utkání'!AA21</f>
        <v>0</v>
      </c>
    </row>
    <row r="80" spans="11:13" ht="12.75">
      <c r="K80" s="128" t="str">
        <f>CELKEM!$Y$9</f>
        <v>02.8.2002</v>
      </c>
      <c r="L80" t="str">
        <f>CELKEM!$F$9</f>
        <v>Řecko</v>
      </c>
      <c r="M80">
        <f>'6.utkání'!AA21</f>
        <v>2</v>
      </c>
    </row>
    <row r="81" spans="11:13" ht="12.75">
      <c r="K81" s="128" t="str">
        <f>CELKEM!$Y$10</f>
        <v>03.8.2002</v>
      </c>
      <c r="L81" t="str">
        <f>CELKEM!$F$10</f>
        <v>Francie</v>
      </c>
      <c r="M81">
        <f>'7.utkání'!AA21</f>
        <v>2</v>
      </c>
    </row>
    <row r="82" spans="11:13" ht="12.75">
      <c r="K82" s="128" t="str">
        <f>CELKEM!$Y$11</f>
        <v>04.8.2002</v>
      </c>
      <c r="L82" t="str">
        <f>CELKEM!$F$11</f>
        <v>Rusko</v>
      </c>
      <c r="M82">
        <f>'8.utkání'!AA21</f>
        <v>-7</v>
      </c>
    </row>
    <row r="85" ht="12.75">
      <c r="G85" s="122"/>
    </row>
    <row r="86" ht="12.75">
      <c r="G86" s="122"/>
    </row>
    <row r="87" ht="12.75">
      <c r="G87" s="122"/>
    </row>
    <row r="88" spans="11:13" ht="12.75">
      <c r="K88" s="128" t="str">
        <f>CELKEM!$Y$4</f>
        <v>26.7.2002</v>
      </c>
      <c r="L88" t="str">
        <f>CELKEM!$F$4</f>
        <v>Francie</v>
      </c>
      <c r="M88">
        <f>'1.utkání'!AA23</f>
        <v>4</v>
      </c>
    </row>
    <row r="89" spans="11:13" ht="12.75">
      <c r="K89" s="128" t="str">
        <f>CELKEM!$Y$5</f>
        <v>27.7.2002</v>
      </c>
      <c r="L89" t="str">
        <f>CELKEM!$F$5</f>
        <v>Itálie</v>
      </c>
      <c r="M89">
        <f>'2.utkání'!AA23</f>
        <v>10</v>
      </c>
    </row>
    <row r="90" spans="11:13" ht="12.75">
      <c r="K90" s="128" t="str">
        <f>CELKEM!$Y$6</f>
        <v>28.7.2002</v>
      </c>
      <c r="L90" t="str">
        <f>CELKEM!$F$6</f>
        <v>Turecko</v>
      </c>
      <c r="M90">
        <f>'3.utkání'!AA23</f>
        <v>7</v>
      </c>
    </row>
    <row r="91" spans="11:13" ht="12.75">
      <c r="K91" s="128" t="str">
        <f>CELKEM!$Y$7</f>
        <v>30.7.2002</v>
      </c>
      <c r="L91" t="str">
        <f>CELKEM!$F$7</f>
        <v>Německo</v>
      </c>
      <c r="M91">
        <f>'4.utkání'!AA23</f>
        <v>-1</v>
      </c>
    </row>
    <row r="92" spans="11:13" ht="12.75">
      <c r="K92" s="128" t="str">
        <f>CELKEM!$Y$8</f>
        <v>31.7.2002</v>
      </c>
      <c r="L92" t="str">
        <f>CELKEM!$F$8</f>
        <v>Lotyšsko</v>
      </c>
      <c r="M92">
        <f>'5.utkání'!AA23</f>
        <v>-1</v>
      </c>
    </row>
    <row r="93" spans="11:13" ht="12.75">
      <c r="K93" s="128" t="str">
        <f>CELKEM!$Y$9</f>
        <v>02.8.2002</v>
      </c>
      <c r="L93" t="str">
        <f>CELKEM!$F$9</f>
        <v>Řecko</v>
      </c>
      <c r="M93">
        <f>'6.utkání'!AA23</f>
        <v>12</v>
      </c>
    </row>
    <row r="94" spans="11:13" ht="12.75">
      <c r="K94" s="128" t="str">
        <f>CELKEM!$Y$10</f>
        <v>03.8.2002</v>
      </c>
      <c r="L94" t="str">
        <f>CELKEM!$F$10</f>
        <v>Francie</v>
      </c>
      <c r="M94">
        <f>'7.utkání'!AA23</f>
        <v>-1</v>
      </c>
    </row>
    <row r="95" spans="11:13" ht="12.75">
      <c r="K95" s="128" t="str">
        <f>CELKEM!$Y$11</f>
        <v>04.8.2002</v>
      </c>
      <c r="L95" t="str">
        <f>CELKEM!$F$11</f>
        <v>Rusko</v>
      </c>
      <c r="M95">
        <f>'8.utkání'!AA23</f>
        <v>10</v>
      </c>
    </row>
    <row r="100" spans="11:13" ht="12.75">
      <c r="K100" s="128" t="str">
        <f>CELKEM!$Y$4</f>
        <v>26.7.2002</v>
      </c>
      <c r="L100" t="str">
        <f>CELKEM!$F$4</f>
        <v>Francie</v>
      </c>
      <c r="M100">
        <f>'1.utkání'!AA25</f>
        <v>7</v>
      </c>
    </row>
    <row r="101" spans="11:13" ht="12.75">
      <c r="K101" s="128" t="str">
        <f>CELKEM!$Y$5</f>
        <v>27.7.2002</v>
      </c>
      <c r="L101" t="str">
        <f>CELKEM!$F$5</f>
        <v>Itálie</v>
      </c>
      <c r="M101">
        <f>'2.utkání'!AA25</f>
        <v>-8</v>
      </c>
    </row>
    <row r="102" spans="11:13" ht="12.75">
      <c r="K102" s="128" t="str">
        <f>CELKEM!$Y$6</f>
        <v>28.7.2002</v>
      </c>
      <c r="L102" t="str">
        <f>CELKEM!$F$6</f>
        <v>Turecko</v>
      </c>
      <c r="M102">
        <f>'3.utkání'!AA25</f>
        <v>12</v>
      </c>
    </row>
    <row r="103" spans="11:13" ht="12.75">
      <c r="K103" s="128" t="str">
        <f>CELKEM!$Y$7</f>
        <v>30.7.2002</v>
      </c>
      <c r="L103" t="str">
        <f>CELKEM!$F$7</f>
        <v>Německo</v>
      </c>
      <c r="M103">
        <f>'4.utkání'!AA25</f>
        <v>5</v>
      </c>
    </row>
    <row r="104" spans="11:13" ht="12.75">
      <c r="K104" s="128" t="str">
        <f>CELKEM!$Y$8</f>
        <v>31.7.2002</v>
      </c>
      <c r="L104" t="str">
        <f>CELKEM!$F$8</f>
        <v>Lotyšsko</v>
      </c>
      <c r="M104">
        <f>'5.utkání'!AA25</f>
        <v>0</v>
      </c>
    </row>
    <row r="105" spans="11:13" ht="12.75">
      <c r="K105" s="128" t="str">
        <f>CELKEM!$Y$9</f>
        <v>02.8.2002</v>
      </c>
      <c r="L105" t="str">
        <f>CELKEM!$F$9</f>
        <v>Řecko</v>
      </c>
      <c r="M105">
        <f>'6.utkání'!AA25</f>
        <v>1</v>
      </c>
    </row>
    <row r="106" spans="11:13" ht="12.75">
      <c r="K106" s="128" t="str">
        <f>CELKEM!$Y$10</f>
        <v>03.8.2002</v>
      </c>
      <c r="L106" t="str">
        <f>CELKEM!$F$10</f>
        <v>Francie</v>
      </c>
      <c r="M106">
        <f>'7.utkání'!AA25</f>
        <v>14</v>
      </c>
    </row>
    <row r="107" spans="11:13" ht="12.75">
      <c r="K107" s="128" t="str">
        <f>CELKEM!$Y$11</f>
        <v>04.8.2002</v>
      </c>
      <c r="L107" t="str">
        <f>CELKEM!$F$11</f>
        <v>Rusko</v>
      </c>
      <c r="M107">
        <f>'8.utkání'!AA25</f>
        <v>2</v>
      </c>
    </row>
    <row r="109" ht="41.25" customHeight="1"/>
    <row r="112" spans="11:13" ht="12.75">
      <c r="K112" s="128" t="str">
        <f>CELKEM!$Y$4</f>
        <v>26.7.2002</v>
      </c>
      <c r="L112" t="str">
        <f>CELKEM!$F$4</f>
        <v>Francie</v>
      </c>
      <c r="M112">
        <f>'1.utkání'!$AA$27</f>
        <v>-1</v>
      </c>
    </row>
    <row r="113" spans="11:13" ht="12.75">
      <c r="K113" s="128" t="str">
        <f>CELKEM!$Y$5</f>
        <v>27.7.2002</v>
      </c>
      <c r="L113" t="str">
        <f>CELKEM!$F$5</f>
        <v>Itálie</v>
      </c>
      <c r="M113">
        <f>'2.utkání'!$AA$27</f>
        <v>0</v>
      </c>
    </row>
    <row r="114" spans="11:13" ht="12.75">
      <c r="K114" s="128" t="str">
        <f>CELKEM!$Y$6</f>
        <v>28.7.2002</v>
      </c>
      <c r="L114" t="str">
        <f>CELKEM!$F$6</f>
        <v>Turecko</v>
      </c>
      <c r="M114">
        <f>'3.utkání'!$AA$27</f>
        <v>30</v>
      </c>
    </row>
    <row r="115" spans="11:13" ht="12.75">
      <c r="K115" s="128" t="str">
        <f>CELKEM!$Y$7</f>
        <v>30.7.2002</v>
      </c>
      <c r="L115" t="str">
        <f>CELKEM!$F$7</f>
        <v>Německo</v>
      </c>
      <c r="M115">
        <f>'4.utkání'!$AA$27</f>
        <v>22</v>
      </c>
    </row>
    <row r="116" spans="11:13" ht="12.75">
      <c r="K116" s="128" t="str">
        <f>CELKEM!$Y$8</f>
        <v>31.7.2002</v>
      </c>
      <c r="L116" t="str">
        <f>CELKEM!$F$8</f>
        <v>Lotyšsko</v>
      </c>
      <c r="M116">
        <f>'5.utkání'!$AA$27</f>
        <v>18</v>
      </c>
    </row>
    <row r="117" spans="11:13" ht="12.75">
      <c r="K117" s="128" t="str">
        <f>CELKEM!$Y$9</f>
        <v>02.8.2002</v>
      </c>
      <c r="L117" t="str">
        <f>CELKEM!$F$9</f>
        <v>Řecko</v>
      </c>
      <c r="M117">
        <f>'6.utkání'!$AA$27</f>
        <v>23</v>
      </c>
    </row>
    <row r="118" spans="11:13" ht="12.75">
      <c r="K118" s="128" t="str">
        <f>CELKEM!$Y$10</f>
        <v>03.8.2002</v>
      </c>
      <c r="L118" t="str">
        <f>CELKEM!$F$10</f>
        <v>Francie</v>
      </c>
      <c r="M118">
        <f>'7.utkání'!$AA$27</f>
        <v>13</v>
      </c>
    </row>
    <row r="119" spans="11:13" ht="12.75">
      <c r="K119" s="128" t="str">
        <f>CELKEM!$Y$11</f>
        <v>04.8.2002</v>
      </c>
      <c r="L119" t="str">
        <f>CELKEM!$F$11</f>
        <v>Rusko</v>
      </c>
      <c r="M119">
        <f>'8.utkání'!$AA$27</f>
        <v>22</v>
      </c>
    </row>
    <row r="125" spans="11:13" ht="12.75">
      <c r="K125" s="128" t="str">
        <f>CELKEM!$Y$4</f>
        <v>26.7.2002</v>
      </c>
      <c r="L125" t="str">
        <f>CELKEM!$F$4</f>
        <v>Francie</v>
      </c>
      <c r="M125">
        <f>'1.utkání'!$AA$29</f>
        <v>-3</v>
      </c>
    </row>
    <row r="126" spans="11:13" ht="12.75">
      <c r="K126" s="128" t="str">
        <f>CELKEM!$Y$5</f>
        <v>27.7.2002</v>
      </c>
      <c r="L126" t="str">
        <f>CELKEM!$F$5</f>
        <v>Itálie</v>
      </c>
      <c r="M126">
        <f>'2.utkání'!$AA$29</f>
        <v>-2</v>
      </c>
    </row>
    <row r="127" spans="11:13" ht="12.75">
      <c r="K127" s="128" t="str">
        <f>CELKEM!$Y$6</f>
        <v>28.7.2002</v>
      </c>
      <c r="L127" t="str">
        <f>CELKEM!$F$6</f>
        <v>Turecko</v>
      </c>
      <c r="M127">
        <f>'3.utkání'!$AA$29</f>
        <v>-2</v>
      </c>
    </row>
    <row r="128" spans="11:13" ht="12.75">
      <c r="K128" s="128" t="str">
        <f>CELKEM!$Y$7</f>
        <v>30.7.2002</v>
      </c>
      <c r="L128" t="str">
        <f>CELKEM!$F$7</f>
        <v>Německo</v>
      </c>
      <c r="M128">
        <f>'4.utkání'!$AA$29</f>
        <v>12</v>
      </c>
    </row>
    <row r="129" spans="11:13" ht="12.75">
      <c r="K129" s="128" t="str">
        <f>CELKEM!$Y$8</f>
        <v>31.7.2002</v>
      </c>
      <c r="L129" t="str">
        <f>CELKEM!$F$8</f>
        <v>Lotyšsko</v>
      </c>
      <c r="M129">
        <f>'5.utkání'!$AA$29</f>
        <v>11</v>
      </c>
    </row>
    <row r="130" spans="11:13" ht="12.75">
      <c r="K130" s="128" t="str">
        <f>CELKEM!$Y$9</f>
        <v>02.8.2002</v>
      </c>
      <c r="L130" t="str">
        <f>CELKEM!$F$9</f>
        <v>Řecko</v>
      </c>
      <c r="M130">
        <f>'6.utkání'!$AA$29</f>
        <v>-4</v>
      </c>
    </row>
    <row r="131" spans="11:13" ht="12.75">
      <c r="K131" s="128" t="str">
        <f>CELKEM!$Y$10</f>
        <v>03.8.2002</v>
      </c>
      <c r="L131" t="str">
        <f>CELKEM!$F$10</f>
        <v>Francie</v>
      </c>
      <c r="M131">
        <f>'7.utkání'!$AA$29</f>
        <v>27</v>
      </c>
    </row>
    <row r="132" spans="11:13" ht="12.75">
      <c r="K132" s="128" t="str">
        <f>CELKEM!$Y$11</f>
        <v>04.8.2002</v>
      </c>
      <c r="L132" t="str">
        <f>CELKEM!$F$11</f>
        <v>Rusko</v>
      </c>
      <c r="M132">
        <f>'8.utkání'!$AA$29</f>
        <v>4</v>
      </c>
    </row>
    <row r="137" spans="11:13" ht="12.75">
      <c r="K137" s="128" t="str">
        <f>CELKEM!$Y$4</f>
        <v>26.7.2002</v>
      </c>
      <c r="L137" t="str">
        <f>CELKEM!$F$4</f>
        <v>Francie</v>
      </c>
      <c r="M137">
        <f>'1.utkání'!$AA$31</f>
        <v>6</v>
      </c>
    </row>
    <row r="138" spans="11:13" ht="12.75">
      <c r="K138" s="128" t="str">
        <f>CELKEM!$Y$5</f>
        <v>27.7.2002</v>
      </c>
      <c r="L138" t="str">
        <f>CELKEM!$F$5</f>
        <v>Itálie</v>
      </c>
      <c r="M138">
        <f>'2.utkání'!$AA$31</f>
        <v>7</v>
      </c>
    </row>
    <row r="139" spans="11:13" ht="12.75">
      <c r="K139" s="128" t="str">
        <f>CELKEM!$Y$6</f>
        <v>28.7.2002</v>
      </c>
      <c r="L139" t="str">
        <f>CELKEM!$F$6</f>
        <v>Turecko</v>
      </c>
      <c r="M139">
        <f>'3.utkání'!$AA$31</f>
        <v>13</v>
      </c>
    </row>
    <row r="140" spans="11:13" ht="12.75">
      <c r="K140" s="128" t="str">
        <f>CELKEM!$Y$7</f>
        <v>30.7.2002</v>
      </c>
      <c r="L140" t="str">
        <f>CELKEM!$F$7</f>
        <v>Německo</v>
      </c>
      <c r="M140">
        <f>'4.utkání'!$AA$31</f>
        <v>7</v>
      </c>
    </row>
    <row r="141" spans="11:13" ht="12.75">
      <c r="K141" s="128" t="str">
        <f>CELKEM!$Y$8</f>
        <v>31.7.2002</v>
      </c>
      <c r="L141" t="str">
        <f>CELKEM!$F$8</f>
        <v>Lotyšsko</v>
      </c>
      <c r="M141">
        <f>'5.utkání'!$AA$31</f>
        <v>11</v>
      </c>
    </row>
    <row r="142" spans="11:13" ht="12.75">
      <c r="K142" s="128" t="str">
        <f>CELKEM!$Y$9</f>
        <v>02.8.2002</v>
      </c>
      <c r="L142" t="str">
        <f>CELKEM!$F$9</f>
        <v>Řecko</v>
      </c>
      <c r="M142">
        <f>'6.utkání'!$AA$31</f>
        <v>23</v>
      </c>
    </row>
    <row r="143" spans="11:13" ht="12.75">
      <c r="K143" s="128" t="str">
        <f>CELKEM!$Y$10</f>
        <v>03.8.2002</v>
      </c>
      <c r="L143" t="str">
        <f>CELKEM!$F$10</f>
        <v>Francie</v>
      </c>
      <c r="M143">
        <f>'7.utkání'!$AA$31</f>
        <v>-2</v>
      </c>
    </row>
    <row r="144" spans="11:13" ht="12.75">
      <c r="K144" s="128" t="str">
        <f>CELKEM!$Y$11</f>
        <v>04.8.2002</v>
      </c>
      <c r="L144" t="str">
        <f>CELKEM!$F$11</f>
        <v>Rusko</v>
      </c>
      <c r="M144">
        <f>'8.utkání'!$AA$31</f>
        <v>11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58</v>
      </c>
      <c r="B3" s="90" t="s">
        <v>48</v>
      </c>
      <c r="C3" s="54"/>
      <c r="D3" s="54"/>
      <c r="E3" s="92" t="s">
        <v>46</v>
      </c>
      <c r="F3" s="91" t="s">
        <v>74</v>
      </c>
      <c r="J3" s="93">
        <f>N3+P3+R3+T3</f>
        <v>83</v>
      </c>
      <c r="K3" s="56" t="s">
        <v>46</v>
      </c>
      <c r="L3" s="94">
        <f>O3+Q3+S3+U3</f>
        <v>55</v>
      </c>
      <c r="M3" s="84" t="s">
        <v>49</v>
      </c>
      <c r="N3" s="84">
        <v>16</v>
      </c>
      <c r="O3" s="57">
        <v>15</v>
      </c>
      <c r="P3" s="84">
        <v>23</v>
      </c>
      <c r="Q3" s="57">
        <v>12</v>
      </c>
      <c r="R3" s="84">
        <v>23</v>
      </c>
      <c r="S3" s="57">
        <v>13</v>
      </c>
      <c r="T3" s="84">
        <v>21</v>
      </c>
      <c r="U3" s="57">
        <v>15</v>
      </c>
      <c r="V3" s="57" t="s">
        <v>49</v>
      </c>
      <c r="X3" s="56"/>
      <c r="Y3" s="157" t="s">
        <v>59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15</v>
      </c>
      <c r="D8" s="8">
        <v>0</v>
      </c>
      <c r="E8" s="9">
        <v>0</v>
      </c>
      <c r="F8" s="10" t="e">
        <f>(E8/D8)</f>
        <v>#DIV/0!</v>
      </c>
      <c r="G8" s="11">
        <v>3</v>
      </c>
      <c r="H8" s="9">
        <v>0</v>
      </c>
      <c r="I8" s="12">
        <f>(H8/G8)</f>
        <v>0</v>
      </c>
      <c r="J8" s="8">
        <v>0</v>
      </c>
      <c r="K8" s="9">
        <v>0</v>
      </c>
      <c r="L8" s="12" t="e">
        <f>K8/J8</f>
        <v>#DIV/0!</v>
      </c>
      <c r="M8" s="11">
        <f>D8+G8+J8</f>
        <v>3</v>
      </c>
      <c r="N8" s="9">
        <f>E8+H8+K8</f>
        <v>0</v>
      </c>
      <c r="O8" s="12">
        <f>(N8/M8)</f>
        <v>0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2</v>
      </c>
      <c r="V8" s="13">
        <v>1</v>
      </c>
      <c r="W8" s="14">
        <v>1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-3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-3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2</v>
      </c>
      <c r="V9" s="22">
        <f>V8*(-1)</f>
        <v>-1</v>
      </c>
      <c r="W9" s="23">
        <f>W8*(1)</f>
        <v>1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-1</v>
      </c>
      <c r="AB9" s="76">
        <f>C8/AA9</f>
        <v>-15</v>
      </c>
    </row>
    <row r="10" spans="1:28" s="4" customFormat="1" ht="12.75">
      <c r="A10" s="5">
        <v>5</v>
      </c>
      <c r="B10" s="6" t="s">
        <v>51</v>
      </c>
      <c r="C10" s="61">
        <v>21</v>
      </c>
      <c r="D10" s="8">
        <v>1</v>
      </c>
      <c r="E10" s="25">
        <v>1</v>
      </c>
      <c r="F10" s="10">
        <f>(E10/D10)</f>
        <v>1</v>
      </c>
      <c r="G10" s="11">
        <v>4</v>
      </c>
      <c r="H10" s="25">
        <v>3</v>
      </c>
      <c r="I10" s="12">
        <f>(H10/G10)</f>
        <v>0.75</v>
      </c>
      <c r="J10" s="8">
        <v>1</v>
      </c>
      <c r="K10" s="25">
        <v>0</v>
      </c>
      <c r="L10" s="12">
        <f>K10/J10</f>
        <v>0</v>
      </c>
      <c r="M10" s="11">
        <f>D10+G10+J10</f>
        <v>6</v>
      </c>
      <c r="N10" s="25">
        <f>E10+H10+K10</f>
        <v>4</v>
      </c>
      <c r="O10" s="12">
        <f>(N10/M10)</f>
        <v>0.6666666666666666</v>
      </c>
      <c r="P10" s="11">
        <v>0</v>
      </c>
      <c r="Q10" s="25">
        <v>0</v>
      </c>
      <c r="R10" s="12" t="e">
        <f>(Q10/P10)</f>
        <v>#DIV/0!</v>
      </c>
      <c r="S10" s="13">
        <v>2</v>
      </c>
      <c r="T10" s="13">
        <v>2</v>
      </c>
      <c r="U10" s="13">
        <v>3</v>
      </c>
      <c r="V10" s="13">
        <v>1</v>
      </c>
      <c r="W10" s="14">
        <v>2</v>
      </c>
      <c r="X10" s="13">
        <v>2</v>
      </c>
      <c r="Y10" s="13">
        <v>1</v>
      </c>
      <c r="Z10" s="13">
        <v>0</v>
      </c>
      <c r="AA10" s="79">
        <f>(E10*2)+(H10*2)+(K10*3)+(Q10*1)</f>
        <v>8</v>
      </c>
      <c r="AB10" s="77">
        <f>C10/AA10</f>
        <v>2.625</v>
      </c>
    </row>
    <row r="11" spans="1:28" s="29" customFormat="1" ht="13.5">
      <c r="A11" s="26"/>
      <c r="B11" s="27"/>
      <c r="C11" s="28"/>
      <c r="D11" s="129">
        <f>(D10-E10)*(-2)+(E10*2)</f>
        <v>2</v>
      </c>
      <c r="E11" s="130"/>
      <c r="F11" s="18"/>
      <c r="G11" s="129">
        <f>(G10-H10)*(-1)+(H10*2)</f>
        <v>5</v>
      </c>
      <c r="H11" s="130"/>
      <c r="I11" s="19"/>
      <c r="J11" s="129">
        <f>(J10-K10)*(-1)+(K10*3)</f>
        <v>-1</v>
      </c>
      <c r="K11" s="130"/>
      <c r="L11" s="20"/>
      <c r="M11" s="129">
        <f t="shared" si="0"/>
        <v>6</v>
      </c>
      <c r="N11" s="130"/>
      <c r="O11" s="19"/>
      <c r="P11" s="129">
        <f>(P10-Q10)*(-1)+(Q10*1)</f>
        <v>0</v>
      </c>
      <c r="Q11" s="130"/>
      <c r="R11" s="19"/>
      <c r="S11" s="21">
        <f>S10*1</f>
        <v>2</v>
      </c>
      <c r="T11" s="21">
        <f>T10*1</f>
        <v>2</v>
      </c>
      <c r="U11" s="21">
        <f>U10*(1)</f>
        <v>3</v>
      </c>
      <c r="V11" s="22">
        <f>V10*(-1)</f>
        <v>-1</v>
      </c>
      <c r="W11" s="23">
        <f>W10*(1)</f>
        <v>2</v>
      </c>
      <c r="X11" s="21">
        <f>X10*(1)</f>
        <v>2</v>
      </c>
      <c r="Y11" s="22">
        <f>Y10*(-1)</f>
        <v>-1</v>
      </c>
      <c r="Z11" s="22">
        <f>Z10*(-1)</f>
        <v>0</v>
      </c>
      <c r="AA11" s="80">
        <f>SUM(M11:Z11)</f>
        <v>15</v>
      </c>
      <c r="AB11" s="76">
        <f>C10/AA11</f>
        <v>1.4</v>
      </c>
    </row>
    <row r="12" spans="1:28" s="4" customFormat="1" ht="12.75">
      <c r="A12" s="5">
        <v>6</v>
      </c>
      <c r="B12" s="6" t="s">
        <v>19</v>
      </c>
      <c r="C12" s="61">
        <v>18</v>
      </c>
      <c r="D12" s="8">
        <v>10</v>
      </c>
      <c r="E12" s="25">
        <v>3</v>
      </c>
      <c r="F12" s="10">
        <f>(E12/D12)</f>
        <v>0.3</v>
      </c>
      <c r="G12" s="11">
        <v>3</v>
      </c>
      <c r="H12" s="25">
        <v>1</v>
      </c>
      <c r="I12" s="12">
        <f>(H12/G12)</f>
        <v>0.3333333333333333</v>
      </c>
      <c r="J12" s="8">
        <v>0</v>
      </c>
      <c r="K12" s="25">
        <v>0</v>
      </c>
      <c r="L12" s="12" t="e">
        <f>K12/J12</f>
        <v>#DIV/0!</v>
      </c>
      <c r="M12" s="11">
        <f>D12+G12+J12</f>
        <v>13</v>
      </c>
      <c r="N12" s="25">
        <f>E12+H12+K12</f>
        <v>4</v>
      </c>
      <c r="O12" s="12">
        <f>(N12/M12)</f>
        <v>0.3076923076923077</v>
      </c>
      <c r="P12" s="11">
        <v>3</v>
      </c>
      <c r="Q12" s="25">
        <v>2</v>
      </c>
      <c r="R12" s="12">
        <f>(Q12/P12)</f>
        <v>0.6666666666666666</v>
      </c>
      <c r="S12" s="13">
        <v>2</v>
      </c>
      <c r="T12" s="13">
        <v>3</v>
      </c>
      <c r="U12" s="13">
        <v>5</v>
      </c>
      <c r="V12" s="13">
        <v>0</v>
      </c>
      <c r="W12" s="14">
        <v>1</v>
      </c>
      <c r="X12" s="13">
        <v>2</v>
      </c>
      <c r="Y12" s="13">
        <v>2</v>
      </c>
      <c r="Z12" s="13">
        <v>1</v>
      </c>
      <c r="AA12" s="79">
        <f>(E12*2)+(H12*2)+(K12*3)+(Q12*1)</f>
        <v>10</v>
      </c>
      <c r="AB12" s="77">
        <f>C12/AA12</f>
        <v>1.8</v>
      </c>
    </row>
    <row r="13" spans="1:28" s="29" customFormat="1" ht="13.5">
      <c r="A13" s="26"/>
      <c r="B13" s="27"/>
      <c r="C13" s="28"/>
      <c r="D13" s="129">
        <f>(D12-E12)*(-2)+(E12*2)</f>
        <v>-8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-8</v>
      </c>
      <c r="N13" s="130"/>
      <c r="O13" s="19"/>
      <c r="P13" s="129">
        <f>(P12-Q12)*(-1)+(Q12*1)</f>
        <v>1</v>
      </c>
      <c r="Q13" s="130"/>
      <c r="R13" s="19"/>
      <c r="S13" s="21">
        <f>S12*1</f>
        <v>2</v>
      </c>
      <c r="T13" s="21">
        <f>T12*1</f>
        <v>3</v>
      </c>
      <c r="U13" s="21">
        <f>U12*(1)</f>
        <v>5</v>
      </c>
      <c r="V13" s="22">
        <f>V12*(-1)</f>
        <v>0</v>
      </c>
      <c r="W13" s="23">
        <f>W12*(1)</f>
        <v>1</v>
      </c>
      <c r="X13" s="21">
        <f>X12*(1)</f>
        <v>2</v>
      </c>
      <c r="Y13" s="22">
        <f>Y12*(-1)</f>
        <v>-2</v>
      </c>
      <c r="Z13" s="22">
        <f>Z12*(-1)</f>
        <v>-1</v>
      </c>
      <c r="AA13" s="80">
        <f>SUM(M13:Z13)</f>
        <v>3</v>
      </c>
      <c r="AB13" s="76">
        <f>C12/AA13</f>
        <v>6</v>
      </c>
    </row>
    <row r="14" spans="1:28" s="4" customFormat="1" ht="12.75">
      <c r="A14" s="5">
        <v>7</v>
      </c>
      <c r="B14" s="6" t="s">
        <v>52</v>
      </c>
      <c r="C14" s="61">
        <v>9</v>
      </c>
      <c r="D14" s="8">
        <v>0</v>
      </c>
      <c r="E14" s="25">
        <v>0</v>
      </c>
      <c r="F14" s="10" t="e">
        <f>(E14/D14)</f>
        <v>#DIV/0!</v>
      </c>
      <c r="G14" s="11">
        <v>1</v>
      </c>
      <c r="H14" s="25">
        <v>0</v>
      </c>
      <c r="I14" s="12">
        <f>(H14/G14)</f>
        <v>0</v>
      </c>
      <c r="J14" s="8">
        <v>0</v>
      </c>
      <c r="K14" s="25">
        <v>0</v>
      </c>
      <c r="L14" s="12" t="e">
        <f>K14/J14</f>
        <v>#DIV/0!</v>
      </c>
      <c r="M14" s="11">
        <f>D14+G14+J14</f>
        <v>1</v>
      </c>
      <c r="N14" s="25">
        <f>E14+H14+K14</f>
        <v>0</v>
      </c>
      <c r="O14" s="12">
        <f>(N14/M14)</f>
        <v>0</v>
      </c>
      <c r="P14" s="11">
        <v>4</v>
      </c>
      <c r="Q14" s="25">
        <v>3</v>
      </c>
      <c r="R14" s="12">
        <f>(Q14/P14)</f>
        <v>0.75</v>
      </c>
      <c r="S14" s="13">
        <v>1</v>
      </c>
      <c r="T14" s="13">
        <v>1</v>
      </c>
      <c r="U14" s="13">
        <v>0</v>
      </c>
      <c r="V14" s="13">
        <v>1</v>
      </c>
      <c r="W14" s="14">
        <v>0</v>
      </c>
      <c r="X14" s="13">
        <v>2</v>
      </c>
      <c r="Y14" s="13">
        <v>0</v>
      </c>
      <c r="Z14" s="13">
        <v>0</v>
      </c>
      <c r="AA14" s="79">
        <f>(E14*2)+(H14*2)+(K14*3)+(Q14*1)</f>
        <v>3</v>
      </c>
      <c r="AB14" s="77">
        <f>C14/AA14</f>
        <v>3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-1</v>
      </c>
      <c r="H15" s="130"/>
      <c r="I15" s="19"/>
      <c r="J15" s="129">
        <f>(J14-K14)*(-1)+(K14*3)</f>
        <v>0</v>
      </c>
      <c r="K15" s="130"/>
      <c r="L15" s="20"/>
      <c r="M15" s="129">
        <f>D15+G15+J15</f>
        <v>-1</v>
      </c>
      <c r="N15" s="130"/>
      <c r="O15" s="19"/>
      <c r="P15" s="129">
        <f>(P14-Q14)*(-1)+(Q14*1)</f>
        <v>2</v>
      </c>
      <c r="Q15" s="130"/>
      <c r="R15" s="19"/>
      <c r="S15" s="21">
        <f>S14*1</f>
        <v>1</v>
      </c>
      <c r="T15" s="21">
        <f>T14*1</f>
        <v>1</v>
      </c>
      <c r="U15" s="21">
        <f>U14*(1)</f>
        <v>0</v>
      </c>
      <c r="V15" s="22">
        <f>V14*(-1)</f>
        <v>-1</v>
      </c>
      <c r="W15" s="23">
        <f>W14*(1)</f>
        <v>0</v>
      </c>
      <c r="X15" s="21">
        <f>X14*(1)</f>
        <v>2</v>
      </c>
      <c r="Y15" s="22">
        <f>Y14*(-1)</f>
        <v>0</v>
      </c>
      <c r="Z15" s="22">
        <f>Z14*(-1)</f>
        <v>0</v>
      </c>
      <c r="AA15" s="80">
        <f>SUM(M15:Z15)</f>
        <v>4</v>
      </c>
      <c r="AB15" s="76">
        <f>C14/AA15</f>
        <v>2.25</v>
      </c>
    </row>
    <row r="16" spans="1:28" s="4" customFormat="1" ht="12.75">
      <c r="A16" s="5">
        <v>8</v>
      </c>
      <c r="B16" s="6" t="s">
        <v>15</v>
      </c>
      <c r="C16" s="61">
        <v>27</v>
      </c>
      <c r="D16" s="8">
        <v>3</v>
      </c>
      <c r="E16" s="25">
        <v>3</v>
      </c>
      <c r="F16" s="10">
        <f>(E16/D16)</f>
        <v>1</v>
      </c>
      <c r="G16" s="11">
        <v>4</v>
      </c>
      <c r="H16" s="25">
        <v>3</v>
      </c>
      <c r="I16" s="12">
        <f>(H16/G16)</f>
        <v>0.75</v>
      </c>
      <c r="J16" s="8">
        <v>2</v>
      </c>
      <c r="K16" s="25">
        <v>0</v>
      </c>
      <c r="L16" s="12">
        <f>K16/J16</f>
        <v>0</v>
      </c>
      <c r="M16" s="11">
        <f>D16+G16+J16</f>
        <v>9</v>
      </c>
      <c r="N16" s="25">
        <f>E16+H16+K16</f>
        <v>6</v>
      </c>
      <c r="O16" s="12">
        <f>(N16/M16)</f>
        <v>0.6666666666666666</v>
      </c>
      <c r="P16" s="11">
        <v>0</v>
      </c>
      <c r="Q16" s="25">
        <v>0</v>
      </c>
      <c r="R16" s="12" t="e">
        <f>(Q16/P16)</f>
        <v>#DIV/0!</v>
      </c>
      <c r="S16" s="13">
        <v>2</v>
      </c>
      <c r="T16" s="13">
        <v>0</v>
      </c>
      <c r="U16" s="13">
        <v>4</v>
      </c>
      <c r="V16" s="13">
        <v>0</v>
      </c>
      <c r="W16" s="14">
        <v>2</v>
      </c>
      <c r="X16" s="13">
        <v>1</v>
      </c>
      <c r="Y16" s="13">
        <v>0</v>
      </c>
      <c r="Z16" s="13">
        <v>0</v>
      </c>
      <c r="AA16" s="79">
        <f>(E16*2)+(H16*2)+(K16*3)+(Q16*1)</f>
        <v>12</v>
      </c>
      <c r="AB16" s="77">
        <f>C16/AA16</f>
        <v>2.25</v>
      </c>
    </row>
    <row r="17" spans="1:28" s="29" customFormat="1" ht="13.5">
      <c r="A17" s="26"/>
      <c r="B17" s="27"/>
      <c r="C17" s="28"/>
      <c r="D17" s="129">
        <f>(D16-E16)*(-2)+(E16*2)</f>
        <v>6</v>
      </c>
      <c r="E17" s="130"/>
      <c r="F17" s="18"/>
      <c r="G17" s="129">
        <f>(G16-H16)*(-1)+(H16*2)</f>
        <v>5</v>
      </c>
      <c r="H17" s="130"/>
      <c r="I17" s="19"/>
      <c r="J17" s="129">
        <f>(J16-K16)*(-1)+(K16*3)</f>
        <v>-2</v>
      </c>
      <c r="K17" s="130"/>
      <c r="L17" s="20"/>
      <c r="M17" s="129">
        <f t="shared" si="0"/>
        <v>9</v>
      </c>
      <c r="N17" s="130"/>
      <c r="O17" s="19"/>
      <c r="P17" s="129">
        <f>(P16-Q16)*(-1)+(Q16*1)</f>
        <v>0</v>
      </c>
      <c r="Q17" s="130"/>
      <c r="R17" s="19"/>
      <c r="S17" s="21">
        <f>S16*1</f>
        <v>2</v>
      </c>
      <c r="T17" s="21">
        <f>T16*1</f>
        <v>0</v>
      </c>
      <c r="U17" s="21">
        <f>U16*(1)</f>
        <v>4</v>
      </c>
      <c r="V17" s="22">
        <f>V16*(-1)</f>
        <v>0</v>
      </c>
      <c r="W17" s="23">
        <f>W16*(1)</f>
        <v>2</v>
      </c>
      <c r="X17" s="21">
        <f>X16*(1)</f>
        <v>1</v>
      </c>
      <c r="Y17" s="22">
        <f>Y16*(-1)</f>
        <v>0</v>
      </c>
      <c r="Z17" s="22">
        <f>Z16*(-1)</f>
        <v>0</v>
      </c>
      <c r="AA17" s="80">
        <f>SUM(M17:Z17)</f>
        <v>18</v>
      </c>
      <c r="AB17" s="76">
        <f>C16/AA17</f>
        <v>1.5</v>
      </c>
    </row>
    <row r="18" spans="1:28" s="4" customFormat="1" ht="12.75">
      <c r="A18" s="5">
        <v>9</v>
      </c>
      <c r="B18" s="6" t="s">
        <v>18</v>
      </c>
      <c r="C18" s="61">
        <v>25</v>
      </c>
      <c r="D18" s="8">
        <v>4</v>
      </c>
      <c r="E18" s="25">
        <v>3</v>
      </c>
      <c r="F18" s="10">
        <f>(E18/D18)</f>
        <v>0.75</v>
      </c>
      <c r="G18" s="11">
        <v>2</v>
      </c>
      <c r="H18" s="25">
        <v>1</v>
      </c>
      <c r="I18" s="12">
        <f>(H18/G18)</f>
        <v>0.5</v>
      </c>
      <c r="J18" s="8">
        <v>0</v>
      </c>
      <c r="K18" s="25">
        <v>0</v>
      </c>
      <c r="L18" s="12" t="e">
        <f>K18/J18</f>
        <v>#DIV/0!</v>
      </c>
      <c r="M18" s="11">
        <f>D18+G18+J18</f>
        <v>6</v>
      </c>
      <c r="N18" s="25">
        <f>E18+H18+K18</f>
        <v>4</v>
      </c>
      <c r="O18" s="12">
        <f>(N18/M18)</f>
        <v>0.6666666666666666</v>
      </c>
      <c r="P18" s="11">
        <v>11</v>
      </c>
      <c r="Q18" s="25">
        <v>8</v>
      </c>
      <c r="R18" s="12">
        <f>(Q18/P18)</f>
        <v>0.7272727272727273</v>
      </c>
      <c r="S18" s="13">
        <v>3</v>
      </c>
      <c r="T18" s="13">
        <v>1</v>
      </c>
      <c r="U18" s="13">
        <v>3</v>
      </c>
      <c r="V18" s="13">
        <v>2</v>
      </c>
      <c r="W18" s="14">
        <v>1</v>
      </c>
      <c r="X18" s="13">
        <v>7</v>
      </c>
      <c r="Y18" s="13">
        <v>1</v>
      </c>
      <c r="Z18" s="13">
        <v>2</v>
      </c>
      <c r="AA18" s="79">
        <f>(E18*2)+(H18*2)+(K18*3)+(Q18*1)</f>
        <v>16</v>
      </c>
      <c r="AB18" s="77">
        <f>C18/AA18</f>
        <v>1.5625</v>
      </c>
    </row>
    <row r="19" spans="1:28" s="29" customFormat="1" ht="13.5">
      <c r="A19" s="26"/>
      <c r="B19" s="27"/>
      <c r="C19" s="28"/>
      <c r="D19" s="129">
        <f>(D18-E18)*(-2)+(E18*2)</f>
        <v>4</v>
      </c>
      <c r="E19" s="130"/>
      <c r="F19" s="18"/>
      <c r="G19" s="129">
        <f>(G18-H18)*(-1)+(H18*2)</f>
        <v>1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5</v>
      </c>
      <c r="N19" s="130"/>
      <c r="O19" s="19"/>
      <c r="P19" s="129">
        <f>(P18-Q18)*(-1)+(Q18*1)</f>
        <v>5</v>
      </c>
      <c r="Q19" s="130"/>
      <c r="R19" s="19"/>
      <c r="S19" s="21">
        <f>S18*1</f>
        <v>3</v>
      </c>
      <c r="T19" s="21">
        <f>T18*1</f>
        <v>1</v>
      </c>
      <c r="U19" s="21">
        <f>U18*(1)</f>
        <v>3</v>
      </c>
      <c r="V19" s="22">
        <f>V18*(-1)</f>
        <v>-2</v>
      </c>
      <c r="W19" s="23">
        <f>W18*(1)</f>
        <v>1</v>
      </c>
      <c r="X19" s="21">
        <f>X18*(1)</f>
        <v>7</v>
      </c>
      <c r="Y19" s="22">
        <f>Y18*(-1)</f>
        <v>-1</v>
      </c>
      <c r="Z19" s="22">
        <f>Z18*(-1)</f>
        <v>-2</v>
      </c>
      <c r="AA19" s="80">
        <f>SUM(M19:Z19)</f>
        <v>20</v>
      </c>
      <c r="AB19" s="76">
        <f>C18/AA19</f>
        <v>1.25</v>
      </c>
    </row>
    <row r="20" spans="1:28" s="4" customFormat="1" ht="12.75">
      <c r="A20" s="5">
        <v>10</v>
      </c>
      <c r="B20" s="6" t="s">
        <v>14</v>
      </c>
      <c r="C20" s="61">
        <v>21</v>
      </c>
      <c r="D20" s="8">
        <v>3</v>
      </c>
      <c r="E20" s="25">
        <v>3</v>
      </c>
      <c r="F20" s="10">
        <f>(E20/D20)</f>
        <v>1</v>
      </c>
      <c r="G20" s="11">
        <v>2</v>
      </c>
      <c r="H20" s="25">
        <v>1</v>
      </c>
      <c r="I20" s="12">
        <f>(H20/G20)</f>
        <v>0.5</v>
      </c>
      <c r="J20" s="8">
        <v>0</v>
      </c>
      <c r="K20" s="25">
        <v>0</v>
      </c>
      <c r="L20" s="12" t="e">
        <f>K20/J20</f>
        <v>#DIV/0!</v>
      </c>
      <c r="M20" s="11">
        <f>D20+G20+J20</f>
        <v>5</v>
      </c>
      <c r="N20" s="25">
        <f>E20+H20+K20</f>
        <v>4</v>
      </c>
      <c r="O20" s="12">
        <f>(N20/M20)</f>
        <v>0.8</v>
      </c>
      <c r="P20" s="11">
        <v>0</v>
      </c>
      <c r="Q20" s="25">
        <v>0</v>
      </c>
      <c r="R20" s="12" t="e">
        <f>(Q20/P20)</f>
        <v>#DIV/0!</v>
      </c>
      <c r="S20" s="13">
        <v>1</v>
      </c>
      <c r="T20" s="13">
        <v>0</v>
      </c>
      <c r="U20" s="13">
        <v>6</v>
      </c>
      <c r="V20" s="13">
        <v>3</v>
      </c>
      <c r="W20" s="14">
        <v>0</v>
      </c>
      <c r="X20" s="13">
        <v>0</v>
      </c>
      <c r="Y20" s="13">
        <v>0</v>
      </c>
      <c r="Z20" s="13">
        <v>0</v>
      </c>
      <c r="AA20" s="79">
        <f>(E20*2)+(H20*2)+(K20*3)+(Q20*1)</f>
        <v>8</v>
      </c>
      <c r="AB20" s="77">
        <f>C20/AA20</f>
        <v>2.625</v>
      </c>
    </row>
    <row r="21" spans="1:28" s="29" customFormat="1" ht="13.5">
      <c r="A21" s="26"/>
      <c r="B21" s="27"/>
      <c r="C21" s="28"/>
      <c r="D21" s="129">
        <f>(D20-E20)*(-2)+(E20*2)</f>
        <v>6</v>
      </c>
      <c r="E21" s="130"/>
      <c r="F21" s="18"/>
      <c r="G21" s="129">
        <f>(G20-H20)*(-1)+(H20*2)</f>
        <v>1</v>
      </c>
      <c r="H21" s="130"/>
      <c r="I21" s="19"/>
      <c r="J21" s="129">
        <f>(J20-K20)*(-1)+(K20*3)</f>
        <v>0</v>
      </c>
      <c r="K21" s="130"/>
      <c r="L21" s="20"/>
      <c r="M21" s="129">
        <f t="shared" si="0"/>
        <v>7</v>
      </c>
      <c r="N21" s="130"/>
      <c r="O21" s="19"/>
      <c r="P21" s="129">
        <f>(P20-Q20)*(-1)+(Q20*1)</f>
        <v>0</v>
      </c>
      <c r="Q21" s="130"/>
      <c r="R21" s="19"/>
      <c r="S21" s="21">
        <f>S20*1</f>
        <v>1</v>
      </c>
      <c r="T21" s="21">
        <f>T20*1</f>
        <v>0</v>
      </c>
      <c r="U21" s="21">
        <f>U20*(1)</f>
        <v>6</v>
      </c>
      <c r="V21" s="22">
        <f>V20*(-1)</f>
        <v>-3</v>
      </c>
      <c r="W21" s="23">
        <f>W20*(1)</f>
        <v>0</v>
      </c>
      <c r="X21" s="21">
        <f>X20*(1)</f>
        <v>0</v>
      </c>
      <c r="Y21" s="22">
        <f>Y20*(-1)</f>
        <v>0</v>
      </c>
      <c r="Z21" s="22">
        <f>Z20*(-1)</f>
        <v>0</v>
      </c>
      <c r="AA21" s="80">
        <f>SUM(M21:Z21)</f>
        <v>11</v>
      </c>
      <c r="AB21" s="76">
        <f>C20/AA21</f>
        <v>1.9090909090909092</v>
      </c>
    </row>
    <row r="22" spans="1:28" s="4" customFormat="1" ht="12.75">
      <c r="A22" s="5">
        <v>11</v>
      </c>
      <c r="B22" s="6" t="s">
        <v>16</v>
      </c>
      <c r="C22" s="61">
        <v>23</v>
      </c>
      <c r="D22" s="8">
        <v>1</v>
      </c>
      <c r="E22" s="25">
        <v>1</v>
      </c>
      <c r="F22" s="10">
        <f>(E22/D22)</f>
        <v>1</v>
      </c>
      <c r="G22" s="11">
        <v>7</v>
      </c>
      <c r="H22" s="25">
        <v>1</v>
      </c>
      <c r="I22" s="12">
        <f>(H22/G22)</f>
        <v>0.14285714285714285</v>
      </c>
      <c r="J22" s="8">
        <v>2</v>
      </c>
      <c r="K22" s="25">
        <v>0</v>
      </c>
      <c r="L22" s="12">
        <f>K22/J22</f>
        <v>0</v>
      </c>
      <c r="M22" s="11">
        <f>D22+G22+J22</f>
        <v>10</v>
      </c>
      <c r="N22" s="25">
        <f>E22+H22+K22</f>
        <v>2</v>
      </c>
      <c r="O22" s="12">
        <f>(N22/M22)</f>
        <v>0.2</v>
      </c>
      <c r="P22" s="11">
        <v>6</v>
      </c>
      <c r="Q22" s="25">
        <v>4</v>
      </c>
      <c r="R22" s="12">
        <f>(Q22/P22)</f>
        <v>0.6666666666666666</v>
      </c>
      <c r="S22" s="13">
        <v>1</v>
      </c>
      <c r="T22" s="13">
        <v>3</v>
      </c>
      <c r="U22" s="13">
        <v>7</v>
      </c>
      <c r="V22" s="13">
        <v>2</v>
      </c>
      <c r="W22" s="14">
        <v>0</v>
      </c>
      <c r="X22" s="13">
        <v>5</v>
      </c>
      <c r="Y22" s="13">
        <v>1</v>
      </c>
      <c r="Z22" s="13">
        <v>1</v>
      </c>
      <c r="AA22" s="79">
        <f>(E22*2)+(H22*2)+(K22*3)+(Q22*1)</f>
        <v>8</v>
      </c>
      <c r="AB22" s="77">
        <f>C22/AA22</f>
        <v>2.875</v>
      </c>
    </row>
    <row r="23" spans="1:28" s="29" customFormat="1" ht="13.5">
      <c r="A23" s="26"/>
      <c r="B23" s="27"/>
      <c r="C23" s="28"/>
      <c r="D23" s="129">
        <f>(D22-E22)*(-2)+(E22*2)</f>
        <v>2</v>
      </c>
      <c r="E23" s="130"/>
      <c r="F23" s="18"/>
      <c r="G23" s="129">
        <f>(G22-H22)*(-1)+(H22*2)</f>
        <v>-4</v>
      </c>
      <c r="H23" s="130"/>
      <c r="I23" s="19"/>
      <c r="J23" s="129">
        <f>(J22-K22)*(-1)+(K22*3)</f>
        <v>-2</v>
      </c>
      <c r="K23" s="130"/>
      <c r="L23" s="20"/>
      <c r="M23" s="129">
        <f t="shared" si="0"/>
        <v>-4</v>
      </c>
      <c r="N23" s="130"/>
      <c r="O23" s="19"/>
      <c r="P23" s="129">
        <f>(P22-Q22)*(-1)+(Q22*1)</f>
        <v>2</v>
      </c>
      <c r="Q23" s="130"/>
      <c r="R23" s="19"/>
      <c r="S23" s="21">
        <f>S22*1</f>
        <v>1</v>
      </c>
      <c r="T23" s="21">
        <f>T22*1</f>
        <v>3</v>
      </c>
      <c r="U23" s="21">
        <f>U22*(1)</f>
        <v>7</v>
      </c>
      <c r="V23" s="22">
        <f>V22*(-1)</f>
        <v>-2</v>
      </c>
      <c r="W23" s="23">
        <f>W22*(1)</f>
        <v>0</v>
      </c>
      <c r="X23" s="21">
        <f>X22*(1)</f>
        <v>5</v>
      </c>
      <c r="Y23" s="22">
        <f>Y22*(-1)</f>
        <v>-1</v>
      </c>
      <c r="Z23" s="22">
        <f>Z22*(-1)</f>
        <v>-1</v>
      </c>
      <c r="AA23" s="80">
        <f>SUM(M23:Z23)</f>
        <v>10</v>
      </c>
      <c r="AB23" s="76">
        <f>C22/AA23</f>
        <v>2.3</v>
      </c>
    </row>
    <row r="24" spans="1:28" s="4" customFormat="1" ht="12.75">
      <c r="A24" s="5">
        <v>12</v>
      </c>
      <c r="B24" s="6" t="s">
        <v>17</v>
      </c>
      <c r="C24" s="61">
        <v>10</v>
      </c>
      <c r="D24" s="8">
        <v>3</v>
      </c>
      <c r="E24" s="25">
        <v>0</v>
      </c>
      <c r="F24" s="10">
        <f>(E24/D24)</f>
        <v>0</v>
      </c>
      <c r="G24" s="11">
        <v>4</v>
      </c>
      <c r="H24" s="25">
        <v>1</v>
      </c>
      <c r="I24" s="12">
        <f>(H24/G24)</f>
        <v>0.25</v>
      </c>
      <c r="J24" s="8">
        <v>0</v>
      </c>
      <c r="K24" s="25">
        <v>0</v>
      </c>
      <c r="L24" s="12" t="e">
        <f>K24/J24</f>
        <v>#DIV/0!</v>
      </c>
      <c r="M24" s="11">
        <f>D24+G24+J24</f>
        <v>7</v>
      </c>
      <c r="N24" s="25">
        <f>E24+H24+K24</f>
        <v>1</v>
      </c>
      <c r="O24" s="12">
        <f>(N24/M24)</f>
        <v>0.14285714285714285</v>
      </c>
      <c r="P24" s="11">
        <v>2</v>
      </c>
      <c r="Q24" s="25">
        <v>1</v>
      </c>
      <c r="R24" s="12">
        <f>(Q24/P24)</f>
        <v>0.5</v>
      </c>
      <c r="S24" s="13">
        <v>0</v>
      </c>
      <c r="T24" s="13">
        <v>1</v>
      </c>
      <c r="U24" s="13">
        <v>0</v>
      </c>
      <c r="V24" s="13">
        <v>2</v>
      </c>
      <c r="W24" s="14">
        <v>0</v>
      </c>
      <c r="X24" s="13">
        <v>1</v>
      </c>
      <c r="Y24" s="13">
        <v>0</v>
      </c>
      <c r="Z24" s="13">
        <v>1</v>
      </c>
      <c r="AA24" s="79">
        <f>(E24*2)+(H24*2)+(K24*3)+(Q24*1)</f>
        <v>3</v>
      </c>
      <c r="AB24" s="77">
        <f>C24/AA24</f>
        <v>3.3333333333333335</v>
      </c>
    </row>
    <row r="25" spans="1:28" s="29" customFormat="1" ht="13.5">
      <c r="A25" s="26"/>
      <c r="B25" s="27"/>
      <c r="C25" s="28"/>
      <c r="D25" s="129">
        <f>(D24-E24)*(-2)+(E24*2)</f>
        <v>-6</v>
      </c>
      <c r="E25" s="130"/>
      <c r="F25" s="18"/>
      <c r="G25" s="129">
        <f>(G24-H24)*(-1)+(H24*2)</f>
        <v>-1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-7</v>
      </c>
      <c r="N25" s="130"/>
      <c r="O25" s="19"/>
      <c r="P25" s="129">
        <f>(P24-Q24)*(-1)+(Q24*1)</f>
        <v>0</v>
      </c>
      <c r="Q25" s="130"/>
      <c r="R25" s="19"/>
      <c r="S25" s="21">
        <f>S24*1</f>
        <v>0</v>
      </c>
      <c r="T25" s="21">
        <f>T24*1</f>
        <v>1</v>
      </c>
      <c r="U25" s="21">
        <f>U24*(1)</f>
        <v>0</v>
      </c>
      <c r="V25" s="22">
        <f>V24*(-1)</f>
        <v>-2</v>
      </c>
      <c r="W25" s="23">
        <f>W24*(1)</f>
        <v>0</v>
      </c>
      <c r="X25" s="21">
        <f>X24*(1)</f>
        <v>1</v>
      </c>
      <c r="Y25" s="22">
        <f>Y24*(-1)</f>
        <v>0</v>
      </c>
      <c r="Z25" s="22">
        <f>Z24*(-1)</f>
        <v>-1</v>
      </c>
      <c r="AA25" s="80">
        <f>SUM(M25:Z25)</f>
        <v>-8</v>
      </c>
      <c r="AB25" s="76">
        <f>C24/AA25</f>
        <v>-1.25</v>
      </c>
    </row>
    <row r="26" spans="1:28" s="4" customFormat="1" ht="12.75">
      <c r="A26" s="5">
        <v>13</v>
      </c>
      <c r="B26" s="6" t="s">
        <v>23</v>
      </c>
      <c r="C26" s="61">
        <v>0</v>
      </c>
      <c r="D26" s="8">
        <v>0</v>
      </c>
      <c r="E26" s="25">
        <v>0</v>
      </c>
      <c r="F26" s="10" t="e">
        <f>(E26/D26)</f>
        <v>#DIV/0!</v>
      </c>
      <c r="G26" s="11">
        <v>0</v>
      </c>
      <c r="H26" s="25">
        <v>0</v>
      </c>
      <c r="I26" s="12" t="e">
        <f>(H26/G26)</f>
        <v>#DIV/0!</v>
      </c>
      <c r="J26" s="8">
        <v>0</v>
      </c>
      <c r="K26" s="25">
        <v>0</v>
      </c>
      <c r="L26" s="12" t="e">
        <f>K26/J26</f>
        <v>#DIV/0!</v>
      </c>
      <c r="M26" s="11">
        <f>D26+G26+J26</f>
        <v>0</v>
      </c>
      <c r="N26" s="25">
        <f>E26+H26+K26</f>
        <v>0</v>
      </c>
      <c r="O26" s="12" t="e">
        <f>(N26/M26)</f>
        <v>#DIV/0!</v>
      </c>
      <c r="P26" s="11">
        <v>0</v>
      </c>
      <c r="Q26" s="25">
        <v>0</v>
      </c>
      <c r="R26" s="12" t="e">
        <f>(Q26/P26)</f>
        <v>#DIV/0!</v>
      </c>
      <c r="S26" s="13">
        <v>0</v>
      </c>
      <c r="T26" s="13">
        <v>0</v>
      </c>
      <c r="U26" s="13">
        <v>0</v>
      </c>
      <c r="V26" s="13">
        <v>0</v>
      </c>
      <c r="W26" s="14">
        <v>0</v>
      </c>
      <c r="X26" s="13">
        <v>0</v>
      </c>
      <c r="Y26" s="13">
        <v>0</v>
      </c>
      <c r="Z26" s="13">
        <v>0</v>
      </c>
      <c r="AA26" s="79">
        <f>(E26*2)+(H26*2)+(K26*3)+(Q26*1)</f>
        <v>0</v>
      </c>
      <c r="AB26" s="77" t="e">
        <f>C26/AA26</f>
        <v>#DIV/0!</v>
      </c>
    </row>
    <row r="27" spans="1:28" s="29" customFormat="1" ht="13.5">
      <c r="A27" s="26"/>
      <c r="B27" s="27"/>
      <c r="C27" s="28"/>
      <c r="D27" s="129">
        <f>(D26-E26)*(-2)+(E26*2)</f>
        <v>0</v>
      </c>
      <c r="E27" s="130"/>
      <c r="F27" s="18"/>
      <c r="G27" s="129">
        <f>(G26-H26)*(-1)+(H26*2)</f>
        <v>0</v>
      </c>
      <c r="H27" s="130"/>
      <c r="I27" s="19"/>
      <c r="J27" s="129">
        <f>(J26-K26)*(-1)+(K26*3)</f>
        <v>0</v>
      </c>
      <c r="K27" s="130"/>
      <c r="L27" s="20"/>
      <c r="M27" s="129">
        <f t="shared" si="0"/>
        <v>0</v>
      </c>
      <c r="N27" s="130"/>
      <c r="O27" s="19"/>
      <c r="P27" s="129">
        <f>(P26-Q26)*(-1)+(Q26*1)</f>
        <v>0</v>
      </c>
      <c r="Q27" s="130"/>
      <c r="R27" s="19"/>
      <c r="S27" s="21">
        <f>S26*1</f>
        <v>0</v>
      </c>
      <c r="T27" s="21">
        <f>T26*1</f>
        <v>0</v>
      </c>
      <c r="U27" s="21">
        <f>U26*(1)</f>
        <v>0</v>
      </c>
      <c r="V27" s="22">
        <f>V26*(-1)</f>
        <v>0</v>
      </c>
      <c r="W27" s="23">
        <f>W26*(1)</f>
        <v>0</v>
      </c>
      <c r="X27" s="21">
        <f>X26*(1)</f>
        <v>0</v>
      </c>
      <c r="Y27" s="22">
        <f>Y26*(-1)</f>
        <v>0</v>
      </c>
      <c r="Z27" s="22">
        <f>Z26*(-1)</f>
        <v>0</v>
      </c>
      <c r="AA27" s="80">
        <f>SUM(M27:Z27)</f>
        <v>0</v>
      </c>
      <c r="AB27" s="76" t="e">
        <f>C26/AA27</f>
        <v>#DIV/0!</v>
      </c>
    </row>
    <row r="28" spans="1:28" s="4" customFormat="1" ht="12.75">
      <c r="A28" s="59">
        <v>14</v>
      </c>
      <c r="B28" s="60" t="s">
        <v>22</v>
      </c>
      <c r="C28" s="61">
        <v>12</v>
      </c>
      <c r="D28" s="8">
        <v>1</v>
      </c>
      <c r="E28" s="25">
        <v>0</v>
      </c>
      <c r="F28" s="10">
        <f>(E28/D28)</f>
        <v>0</v>
      </c>
      <c r="G28" s="11">
        <v>3</v>
      </c>
      <c r="H28" s="25">
        <v>1</v>
      </c>
      <c r="I28" s="12">
        <f>(H28/G28)</f>
        <v>0.3333333333333333</v>
      </c>
      <c r="J28" s="8">
        <v>0</v>
      </c>
      <c r="K28" s="25">
        <v>0</v>
      </c>
      <c r="L28" s="12" t="e">
        <f>K28/J28</f>
        <v>#DIV/0!</v>
      </c>
      <c r="M28" s="11">
        <f>D28+G28+J28</f>
        <v>4</v>
      </c>
      <c r="N28" s="25">
        <f>E28+H28+K28</f>
        <v>1</v>
      </c>
      <c r="O28" s="12">
        <f>(N28/M28)</f>
        <v>0.25</v>
      </c>
      <c r="P28" s="11">
        <v>0</v>
      </c>
      <c r="Q28" s="25">
        <v>0</v>
      </c>
      <c r="R28" s="12" t="e">
        <f>(Q28/P28)</f>
        <v>#DIV/0!</v>
      </c>
      <c r="S28" s="13">
        <v>0</v>
      </c>
      <c r="T28" s="13">
        <v>1</v>
      </c>
      <c r="U28" s="13">
        <v>0</v>
      </c>
      <c r="V28" s="13">
        <v>0</v>
      </c>
      <c r="W28" s="14">
        <v>0</v>
      </c>
      <c r="X28" s="13">
        <v>0</v>
      </c>
      <c r="Y28" s="13">
        <v>0</v>
      </c>
      <c r="Z28" s="13">
        <v>1</v>
      </c>
      <c r="AA28" s="79">
        <f>(E28*2)+(H28*2)+(K28*3)+(Q28*1)</f>
        <v>2</v>
      </c>
      <c r="AB28" s="77">
        <f>C28/AA28</f>
        <v>6</v>
      </c>
    </row>
    <row r="29" spans="1:28" s="29" customFormat="1" ht="13.5">
      <c r="A29" s="26"/>
      <c r="B29" s="27"/>
      <c r="C29" s="28"/>
      <c r="D29" s="129">
        <f>(D28-E28)*(-2)+(E28*2)</f>
        <v>-2</v>
      </c>
      <c r="E29" s="130"/>
      <c r="F29" s="18"/>
      <c r="G29" s="129">
        <f>(G28-H28)*(-1)+(H28*2)</f>
        <v>0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-2</v>
      </c>
      <c r="N29" s="130"/>
      <c r="O29" s="19"/>
      <c r="P29" s="129">
        <f>(P28-Q28)*(-1)+(Q28*1)</f>
        <v>0</v>
      </c>
      <c r="Q29" s="130"/>
      <c r="R29" s="19"/>
      <c r="S29" s="21">
        <f>S28*1</f>
        <v>0</v>
      </c>
      <c r="T29" s="21">
        <f>T28*1</f>
        <v>1</v>
      </c>
      <c r="U29" s="21">
        <f>U28*(1)</f>
        <v>0</v>
      </c>
      <c r="V29" s="22">
        <f>V28*(-1)</f>
        <v>0</v>
      </c>
      <c r="W29" s="23">
        <f>W28*(1)</f>
        <v>0</v>
      </c>
      <c r="X29" s="21">
        <f>X28*(1)</f>
        <v>0</v>
      </c>
      <c r="Y29" s="22">
        <f>Y28*(-1)</f>
        <v>0</v>
      </c>
      <c r="Z29" s="22">
        <f>Z28*(-1)</f>
        <v>-1</v>
      </c>
      <c r="AA29" s="80">
        <f>SUM(M29:Z29)</f>
        <v>-2</v>
      </c>
      <c r="AB29" s="76">
        <f>C28/AA29</f>
        <v>-6</v>
      </c>
    </row>
    <row r="30" spans="1:28" s="4" customFormat="1" ht="12.75">
      <c r="A30" s="5">
        <v>15</v>
      </c>
      <c r="B30" s="6" t="s">
        <v>20</v>
      </c>
      <c r="C30" s="7">
        <v>19</v>
      </c>
      <c r="D30" s="8">
        <v>4</v>
      </c>
      <c r="E30" s="25">
        <v>2</v>
      </c>
      <c r="F30" s="10">
        <f>(E30/D30)</f>
        <v>0.5</v>
      </c>
      <c r="G30" s="11">
        <v>3</v>
      </c>
      <c r="H30" s="25">
        <v>2</v>
      </c>
      <c r="I30" s="12">
        <f>(H30/G30)</f>
        <v>0.6666666666666666</v>
      </c>
      <c r="J30" s="8">
        <v>0</v>
      </c>
      <c r="K30" s="25">
        <v>0</v>
      </c>
      <c r="L30" s="12" t="e">
        <f>K30/J30</f>
        <v>#DIV/0!</v>
      </c>
      <c r="M30" s="11">
        <f>D30+G30+J30</f>
        <v>7</v>
      </c>
      <c r="N30" s="25">
        <f>E30+H30+K30</f>
        <v>4</v>
      </c>
      <c r="O30" s="12">
        <f>(N30/M30)</f>
        <v>0.5714285714285714</v>
      </c>
      <c r="P30" s="11">
        <v>6</v>
      </c>
      <c r="Q30" s="25">
        <v>5</v>
      </c>
      <c r="R30" s="12">
        <f>(Q30/P30)</f>
        <v>0.8333333333333334</v>
      </c>
      <c r="S30" s="13">
        <v>1</v>
      </c>
      <c r="T30" s="13">
        <v>0</v>
      </c>
      <c r="U30" s="13">
        <v>1</v>
      </c>
      <c r="V30" s="13">
        <v>2</v>
      </c>
      <c r="W30" s="14">
        <v>0</v>
      </c>
      <c r="X30" s="13">
        <v>3</v>
      </c>
      <c r="Y30" s="13">
        <v>1</v>
      </c>
      <c r="Z30" s="13">
        <v>2</v>
      </c>
      <c r="AA30" s="79">
        <f>(E30*2)+(H30*2)+(K30*3)+(Q30*1)</f>
        <v>13</v>
      </c>
      <c r="AB30" s="77">
        <f>C30/AA30</f>
        <v>1.4615384615384615</v>
      </c>
    </row>
    <row r="31" spans="1:28" s="29" customFormat="1" ht="14.25" thickBot="1">
      <c r="A31" s="30"/>
      <c r="B31" s="31"/>
      <c r="C31" s="32"/>
      <c r="D31" s="153">
        <f>(D30-E30)*(-2)+(E30*2)</f>
        <v>0</v>
      </c>
      <c r="E31" s="154"/>
      <c r="F31" s="33"/>
      <c r="G31" s="153">
        <f>(G30-H30)*(-1)+(H30*2)</f>
        <v>3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3</v>
      </c>
      <c r="N31" s="154"/>
      <c r="O31" s="34"/>
      <c r="P31" s="153">
        <f>(P30-Q30)*(-1)+(Q30*1)</f>
        <v>4</v>
      </c>
      <c r="Q31" s="154"/>
      <c r="R31" s="34"/>
      <c r="S31" s="36">
        <f>S30*1</f>
        <v>1</v>
      </c>
      <c r="T31" s="36">
        <f>T30*1</f>
        <v>0</v>
      </c>
      <c r="U31" s="36">
        <f>U30*(1)</f>
        <v>1</v>
      </c>
      <c r="V31" s="37">
        <f>V30*(-1)</f>
        <v>-2</v>
      </c>
      <c r="W31" s="38">
        <f>W30*(1)</f>
        <v>0</v>
      </c>
      <c r="X31" s="36">
        <f>X30*(1)</f>
        <v>3</v>
      </c>
      <c r="Y31" s="37">
        <f>Y30*(-1)</f>
        <v>-1</v>
      </c>
      <c r="Z31" s="37">
        <f>Z30*(-1)</f>
        <v>-2</v>
      </c>
      <c r="AA31" s="81">
        <f>SUM(M31:Z31)</f>
        <v>7</v>
      </c>
      <c r="AB31" s="78">
        <f>C30/AA31</f>
        <v>2.7142857142857144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30</v>
      </c>
      <c r="E33" s="47">
        <f>SUM(E8,E10,E12,E16,E18,E20,E24,E26,E28,E30,E22,E14)</f>
        <v>16</v>
      </c>
      <c r="F33" s="48">
        <f>(E33/D33)</f>
        <v>0.5333333333333333</v>
      </c>
      <c r="G33" s="46">
        <f>SUM(G8,G10,G12,G16,G18,G20,G24,G26,G28,G30,G22,G14)</f>
        <v>36</v>
      </c>
      <c r="H33" s="47">
        <f>SUM(H8,H10,H12,H16,H18,H20,H24,H26,H28,H30,H22,H14)</f>
        <v>14</v>
      </c>
      <c r="I33" s="48">
        <f>(H33/G33)</f>
        <v>0.3888888888888889</v>
      </c>
      <c r="J33" s="46">
        <f>SUM(J8,J10,J12,J16,J18,J20,J24,J26,J28,J30,J22,J14)</f>
        <v>5</v>
      </c>
      <c r="K33" s="47">
        <f>SUM(K8,K10,K12,K16,K18,K20,K24,K26,K28,K30,K22,K14)</f>
        <v>0</v>
      </c>
      <c r="L33" s="48">
        <f>(K33/J33)</f>
        <v>0</v>
      </c>
      <c r="M33" s="46">
        <f>SUM(M8,M10,M12,M16,M18,M20,M24,M26,M28,M30,M22,M14)</f>
        <v>71</v>
      </c>
      <c r="N33" s="47">
        <f>SUM(N8,N10,N12,N16,N18,N20,N24,N26,N28,N30,N22,N14)</f>
        <v>30</v>
      </c>
      <c r="O33" s="48">
        <f>(N33/M33)</f>
        <v>0.4225352112676056</v>
      </c>
      <c r="P33" s="46">
        <f>SUM(P8,P10,P12,P16,P18,P20,P24,P26,P28,P30,P22,P14)</f>
        <v>32</v>
      </c>
      <c r="Q33" s="47">
        <f>SUM(Q8,Q10,Q12,Q16,Q18,Q20,Q24,Q26,Q28,Q30,Q22,Q14)</f>
        <v>23</v>
      </c>
      <c r="R33" s="48">
        <f>(Q33/P33)</f>
        <v>0.71875</v>
      </c>
      <c r="S33" s="49">
        <f aca="true" t="shared" si="1" ref="S33:AA33">SUM(S8,S10,S12,S16,S18,S20,S24,S26,S28,S30,S22,S14)</f>
        <v>13</v>
      </c>
      <c r="T33" s="50">
        <f t="shared" si="1"/>
        <v>12</v>
      </c>
      <c r="U33" s="50">
        <f t="shared" si="1"/>
        <v>31</v>
      </c>
      <c r="V33" s="50">
        <f t="shared" si="1"/>
        <v>14</v>
      </c>
      <c r="W33" s="50">
        <f t="shared" si="1"/>
        <v>7</v>
      </c>
      <c r="X33" s="50">
        <f t="shared" si="1"/>
        <v>23</v>
      </c>
      <c r="Y33" s="50">
        <f t="shared" si="1"/>
        <v>6</v>
      </c>
      <c r="Z33" s="50">
        <f t="shared" si="1"/>
        <v>8</v>
      </c>
      <c r="AA33" s="51">
        <f t="shared" si="1"/>
        <v>83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O6:O7"/>
    <mergeCell ref="G6:H6"/>
    <mergeCell ref="I6:I7"/>
    <mergeCell ref="J6:K6"/>
    <mergeCell ref="M6:N6"/>
    <mergeCell ref="G7:H7"/>
    <mergeCell ref="J7:K7"/>
    <mergeCell ref="M7:N7"/>
    <mergeCell ref="L6:L7"/>
    <mergeCell ref="P31:Q31"/>
    <mergeCell ref="D31:E31"/>
    <mergeCell ref="G31:H31"/>
    <mergeCell ref="J31:K31"/>
    <mergeCell ref="M31:N31"/>
    <mergeCell ref="M25:N25"/>
    <mergeCell ref="P29:Q29"/>
    <mergeCell ref="D29:E29"/>
    <mergeCell ref="G29:H29"/>
    <mergeCell ref="J29:K29"/>
    <mergeCell ref="M29:N29"/>
    <mergeCell ref="M21:N21"/>
    <mergeCell ref="P25:Q25"/>
    <mergeCell ref="D27:E27"/>
    <mergeCell ref="G27:H27"/>
    <mergeCell ref="J27:K27"/>
    <mergeCell ref="M27:N27"/>
    <mergeCell ref="P27:Q27"/>
    <mergeCell ref="D25:E25"/>
    <mergeCell ref="G25:H25"/>
    <mergeCell ref="J25:K25"/>
    <mergeCell ref="M17:N17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P11:Q11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D11:E11"/>
    <mergeCell ref="G11:H11"/>
    <mergeCell ref="J11:K11"/>
    <mergeCell ref="M11:N11"/>
    <mergeCell ref="A6:A7"/>
    <mergeCell ref="B6:B7"/>
    <mergeCell ref="C6:C7"/>
    <mergeCell ref="F6:F7"/>
    <mergeCell ref="D6:E6"/>
    <mergeCell ref="D7:E7"/>
    <mergeCell ref="P9:Q9"/>
    <mergeCell ref="W6:W7"/>
    <mergeCell ref="X6:X7"/>
    <mergeCell ref="P6:Q6"/>
    <mergeCell ref="R6:R7"/>
    <mergeCell ref="S6:S7"/>
    <mergeCell ref="U6:U7"/>
    <mergeCell ref="V6:V7"/>
    <mergeCell ref="T6:T7"/>
    <mergeCell ref="P7:Q7"/>
    <mergeCell ref="D9:E9"/>
    <mergeCell ref="G9:H9"/>
    <mergeCell ref="J9:K9"/>
    <mergeCell ref="M9:N9"/>
    <mergeCell ref="Y3:AB3"/>
    <mergeCell ref="U39:U40"/>
    <mergeCell ref="AA6:AA7"/>
    <mergeCell ref="AB6:AB7"/>
    <mergeCell ref="Z6:Z7"/>
    <mergeCell ref="Y6:Y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60</v>
      </c>
      <c r="B3" s="90" t="s">
        <v>48</v>
      </c>
      <c r="C3" s="54"/>
      <c r="D3" s="54"/>
      <c r="E3" s="92" t="s">
        <v>46</v>
      </c>
      <c r="F3" s="91" t="s">
        <v>75</v>
      </c>
      <c r="I3" s="158">
        <f>N3+P3+R3+T3</f>
        <v>104</v>
      </c>
      <c r="J3" s="158"/>
      <c r="K3" s="56" t="s">
        <v>46</v>
      </c>
      <c r="L3" s="94">
        <f>O3+Q3+S3+U3</f>
        <v>71</v>
      </c>
      <c r="M3" s="84" t="s">
        <v>49</v>
      </c>
      <c r="N3" s="84">
        <v>22</v>
      </c>
      <c r="O3" s="57">
        <v>12</v>
      </c>
      <c r="P3" s="84">
        <v>27</v>
      </c>
      <c r="Q3" s="57">
        <v>21</v>
      </c>
      <c r="R3" s="84">
        <v>27</v>
      </c>
      <c r="S3" s="57">
        <v>20</v>
      </c>
      <c r="T3" s="84">
        <v>28</v>
      </c>
      <c r="U3" s="57">
        <v>18</v>
      </c>
      <c r="V3" s="57" t="s">
        <v>49</v>
      </c>
      <c r="X3" s="56"/>
      <c r="Y3" s="157" t="s">
        <v>61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6</v>
      </c>
      <c r="D8" s="8">
        <v>0</v>
      </c>
      <c r="E8" s="9">
        <v>0</v>
      </c>
      <c r="F8" s="10" t="e">
        <f>(E8/D8)</f>
        <v>#DIV/0!</v>
      </c>
      <c r="G8" s="11">
        <v>2</v>
      </c>
      <c r="H8" s="9">
        <v>1</v>
      </c>
      <c r="I8" s="12">
        <f>(H8/G8)</f>
        <v>0.5</v>
      </c>
      <c r="J8" s="8">
        <v>0</v>
      </c>
      <c r="K8" s="9">
        <v>0</v>
      </c>
      <c r="L8" s="12" t="e">
        <f>K8/J8</f>
        <v>#DIV/0!</v>
      </c>
      <c r="M8" s="11">
        <f>D8+G8+J8</f>
        <v>2</v>
      </c>
      <c r="N8" s="9">
        <f>E8+H8+K8</f>
        <v>1</v>
      </c>
      <c r="O8" s="12">
        <f>(N8/M8)</f>
        <v>0.5</v>
      </c>
      <c r="P8" s="11">
        <v>0</v>
      </c>
      <c r="Q8" s="9">
        <v>0</v>
      </c>
      <c r="R8" s="12" t="e">
        <f>(Q8/P8)</f>
        <v>#DIV/0!</v>
      </c>
      <c r="S8" s="13">
        <v>1</v>
      </c>
      <c r="T8" s="13">
        <v>0</v>
      </c>
      <c r="U8" s="13">
        <v>0</v>
      </c>
      <c r="V8" s="13">
        <v>3</v>
      </c>
      <c r="W8" s="14">
        <v>0</v>
      </c>
      <c r="X8" s="13">
        <v>1</v>
      </c>
      <c r="Y8" s="13">
        <v>0</v>
      </c>
      <c r="Z8" s="13">
        <v>0</v>
      </c>
      <c r="AA8" s="79">
        <f>(E8*2)+(H8*2)+(K8*3)+(Q8*1)</f>
        <v>2</v>
      </c>
      <c r="AB8" s="75">
        <f>C8/AA8</f>
        <v>3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1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1</v>
      </c>
      <c r="N9" s="130"/>
      <c r="O9" s="19"/>
      <c r="P9" s="129">
        <f>(P8-Q8)*(-1)+(Q8*1)</f>
        <v>0</v>
      </c>
      <c r="Q9" s="130"/>
      <c r="R9" s="19"/>
      <c r="S9" s="21">
        <f>S8*1</f>
        <v>1</v>
      </c>
      <c r="T9" s="21">
        <f>T8*1</f>
        <v>0</v>
      </c>
      <c r="U9" s="21">
        <f>U8*(1)</f>
        <v>0</v>
      </c>
      <c r="V9" s="22">
        <f>V8*(-1)</f>
        <v>-3</v>
      </c>
      <c r="W9" s="23">
        <f>W8*(1)</f>
        <v>0</v>
      </c>
      <c r="X9" s="21">
        <f>X8*(1)</f>
        <v>1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3</v>
      </c>
      <c r="D10" s="8">
        <v>0</v>
      </c>
      <c r="E10" s="25">
        <v>0</v>
      </c>
      <c r="F10" s="10" t="e">
        <f>(E10/D10)</f>
        <v>#DIV/0!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0</v>
      </c>
      <c r="N10" s="25">
        <f>E10+H10+K10</f>
        <v>0</v>
      </c>
      <c r="O10" s="12" t="e">
        <f>(N10/M10)</f>
        <v>#DIV/0!</v>
      </c>
      <c r="P10" s="11">
        <v>0</v>
      </c>
      <c r="Q10" s="25">
        <v>0</v>
      </c>
      <c r="R10" s="12" t="e">
        <f>(Q10/P10)</f>
        <v>#DIV/0!</v>
      </c>
      <c r="S10" s="13">
        <v>0</v>
      </c>
      <c r="T10" s="13">
        <v>0</v>
      </c>
      <c r="U10" s="13">
        <v>0</v>
      </c>
      <c r="V10" s="13">
        <v>0</v>
      </c>
      <c r="W10" s="14">
        <v>1</v>
      </c>
      <c r="X10" s="13">
        <v>0</v>
      </c>
      <c r="Y10" s="13">
        <v>0</v>
      </c>
      <c r="Z10" s="13">
        <v>0</v>
      </c>
      <c r="AA10" s="79">
        <f>(E10*2)+(H10*2)+(K10*3)+(Q10*1)</f>
        <v>0</v>
      </c>
      <c r="AB10" s="77" t="e">
        <f>C10/AA10</f>
        <v>#DIV/0!</v>
      </c>
    </row>
    <row r="11" spans="1:28" s="29" customFormat="1" ht="13.5">
      <c r="A11" s="26"/>
      <c r="B11" s="27"/>
      <c r="C11" s="28"/>
      <c r="D11" s="129">
        <f>(D10-E10)*(-2)+(E10*2)</f>
        <v>0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0</v>
      </c>
      <c r="N11" s="130"/>
      <c r="O11" s="19"/>
      <c r="P11" s="129">
        <f>(P10-Q10)*(-1)+(Q10*1)</f>
        <v>0</v>
      </c>
      <c r="Q11" s="130"/>
      <c r="R11" s="19"/>
      <c r="S11" s="21">
        <f>S10*1</f>
        <v>0</v>
      </c>
      <c r="T11" s="21">
        <f>T10*1</f>
        <v>0</v>
      </c>
      <c r="U11" s="21">
        <f>U10*(1)</f>
        <v>0</v>
      </c>
      <c r="V11" s="22">
        <f>V10*(-1)</f>
        <v>0</v>
      </c>
      <c r="W11" s="23">
        <f>W10*(1)</f>
        <v>1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1</v>
      </c>
      <c r="AB11" s="76">
        <f>C10/AA11</f>
        <v>3</v>
      </c>
    </row>
    <row r="12" spans="1:28" s="4" customFormat="1" ht="12.75">
      <c r="A12" s="5">
        <v>6</v>
      </c>
      <c r="B12" s="6" t="s">
        <v>19</v>
      </c>
      <c r="C12" s="61">
        <v>16</v>
      </c>
      <c r="D12" s="8">
        <v>3</v>
      </c>
      <c r="E12" s="25">
        <v>1</v>
      </c>
      <c r="F12" s="10">
        <f>(E12/D12)</f>
        <v>0.3333333333333333</v>
      </c>
      <c r="G12" s="11">
        <v>2</v>
      </c>
      <c r="H12" s="25">
        <v>1</v>
      </c>
      <c r="I12" s="12">
        <f>(H12/G12)</f>
        <v>0.5</v>
      </c>
      <c r="J12" s="8">
        <v>0</v>
      </c>
      <c r="K12" s="25">
        <v>0</v>
      </c>
      <c r="L12" s="12" t="e">
        <f>K12/J12</f>
        <v>#DIV/0!</v>
      </c>
      <c r="M12" s="11">
        <f>D12+G12+J12</f>
        <v>5</v>
      </c>
      <c r="N12" s="25">
        <f>E12+H12+K12</f>
        <v>2</v>
      </c>
      <c r="O12" s="12">
        <f>(N12/M12)</f>
        <v>0.4</v>
      </c>
      <c r="P12" s="11">
        <v>2</v>
      </c>
      <c r="Q12" s="25">
        <v>2</v>
      </c>
      <c r="R12" s="12">
        <f>(Q12/P12)</f>
        <v>1</v>
      </c>
      <c r="S12" s="13">
        <v>2</v>
      </c>
      <c r="T12" s="13">
        <v>1</v>
      </c>
      <c r="U12" s="13">
        <v>2</v>
      </c>
      <c r="V12" s="13">
        <v>3</v>
      </c>
      <c r="W12" s="14">
        <v>0</v>
      </c>
      <c r="X12" s="13">
        <v>1</v>
      </c>
      <c r="Y12" s="13">
        <v>2</v>
      </c>
      <c r="Z12" s="13">
        <v>1</v>
      </c>
      <c r="AA12" s="79">
        <f>(E12*2)+(H12*2)+(K12*3)+(Q12*1)</f>
        <v>6</v>
      </c>
      <c r="AB12" s="77">
        <f>C12/AA12</f>
        <v>2.6666666666666665</v>
      </c>
    </row>
    <row r="13" spans="1:28" s="29" customFormat="1" ht="13.5">
      <c r="A13" s="26"/>
      <c r="B13" s="27"/>
      <c r="C13" s="28"/>
      <c r="D13" s="129">
        <f>(D12-E12)*(-2)+(E12*2)</f>
        <v>-2</v>
      </c>
      <c r="E13" s="130"/>
      <c r="F13" s="18"/>
      <c r="G13" s="129">
        <f>(G12-H12)*(-1)+(H12*2)</f>
        <v>1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-1</v>
      </c>
      <c r="N13" s="130"/>
      <c r="O13" s="19"/>
      <c r="P13" s="129">
        <f>(P12-Q12)*(-1)+(Q12*1)</f>
        <v>2</v>
      </c>
      <c r="Q13" s="130"/>
      <c r="R13" s="19"/>
      <c r="S13" s="21">
        <f>S12*1</f>
        <v>2</v>
      </c>
      <c r="T13" s="21">
        <f>T12*1</f>
        <v>1</v>
      </c>
      <c r="U13" s="21">
        <f>U12*(1)</f>
        <v>2</v>
      </c>
      <c r="V13" s="22">
        <f>V12*(-1)</f>
        <v>-3</v>
      </c>
      <c r="W13" s="23">
        <f>W12*(1)</f>
        <v>0</v>
      </c>
      <c r="X13" s="21">
        <f>X12*(1)</f>
        <v>1</v>
      </c>
      <c r="Y13" s="22">
        <f>Y12*(-1)</f>
        <v>-2</v>
      </c>
      <c r="Z13" s="22">
        <f>Z12*(-1)</f>
        <v>-1</v>
      </c>
      <c r="AA13" s="80">
        <f>SUM(M13:Z13)</f>
        <v>1</v>
      </c>
      <c r="AB13" s="76">
        <f>C12/AA13</f>
        <v>16</v>
      </c>
    </row>
    <row r="14" spans="1:28" s="4" customFormat="1" ht="12.75">
      <c r="A14" s="5">
        <v>7</v>
      </c>
      <c r="B14" s="6" t="s">
        <v>52</v>
      </c>
      <c r="C14" s="61">
        <v>6</v>
      </c>
      <c r="D14" s="8">
        <v>1</v>
      </c>
      <c r="E14" s="25">
        <v>0</v>
      </c>
      <c r="F14" s="10">
        <f>(E14/D14)</f>
        <v>0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1</v>
      </c>
      <c r="N14" s="25">
        <f>E14+H14+K14</f>
        <v>0</v>
      </c>
      <c r="O14" s="12">
        <f>(N14/M14)</f>
        <v>0</v>
      </c>
      <c r="P14" s="11">
        <v>2</v>
      </c>
      <c r="Q14" s="25">
        <v>2</v>
      </c>
      <c r="R14" s="12">
        <f>(Q14/P14)</f>
        <v>1</v>
      </c>
      <c r="S14" s="13">
        <v>1</v>
      </c>
      <c r="T14" s="13">
        <v>0</v>
      </c>
      <c r="U14" s="13">
        <v>0</v>
      </c>
      <c r="V14" s="13">
        <v>1</v>
      </c>
      <c r="W14" s="14">
        <v>0</v>
      </c>
      <c r="X14" s="13">
        <v>1</v>
      </c>
      <c r="Y14" s="13">
        <v>0</v>
      </c>
      <c r="Z14" s="13">
        <v>0</v>
      </c>
      <c r="AA14" s="79">
        <f>(E14*2)+(H14*2)+(K14*3)+(Q14*1)</f>
        <v>2</v>
      </c>
      <c r="AB14" s="77">
        <f>C14/AA14</f>
        <v>3</v>
      </c>
    </row>
    <row r="15" spans="1:28" s="29" customFormat="1" ht="13.5">
      <c r="A15" s="26"/>
      <c r="B15" s="27"/>
      <c r="C15" s="28"/>
      <c r="D15" s="129">
        <f>(D14-E14)*(-2)+(E14*2)</f>
        <v>-2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-2</v>
      </c>
      <c r="N15" s="130"/>
      <c r="O15" s="19"/>
      <c r="P15" s="129">
        <f>(P14-Q14)*(-1)+(Q14*1)</f>
        <v>2</v>
      </c>
      <c r="Q15" s="130"/>
      <c r="R15" s="19"/>
      <c r="S15" s="21">
        <f>S14*1</f>
        <v>1</v>
      </c>
      <c r="T15" s="21">
        <f>T14*1</f>
        <v>0</v>
      </c>
      <c r="U15" s="21">
        <f>U14*(1)</f>
        <v>0</v>
      </c>
      <c r="V15" s="22">
        <f>V14*(-1)</f>
        <v>-1</v>
      </c>
      <c r="W15" s="23">
        <f>W14*(1)</f>
        <v>0</v>
      </c>
      <c r="X15" s="21">
        <f>X14*(1)</f>
        <v>1</v>
      </c>
      <c r="Y15" s="22">
        <f>Y14*(-1)</f>
        <v>0</v>
      </c>
      <c r="Z15" s="22">
        <f>Z14*(-1)</f>
        <v>0</v>
      </c>
      <c r="AA15" s="80">
        <f>SUM(M15:Z15)</f>
        <v>1</v>
      </c>
      <c r="AB15" s="76">
        <f>C14/AA15</f>
        <v>6</v>
      </c>
    </row>
    <row r="16" spans="1:28" s="4" customFormat="1" ht="12.75">
      <c r="A16" s="5">
        <v>8</v>
      </c>
      <c r="B16" s="6" t="s">
        <v>15</v>
      </c>
      <c r="C16" s="61">
        <v>25</v>
      </c>
      <c r="D16" s="8">
        <v>7</v>
      </c>
      <c r="E16" s="25">
        <v>5</v>
      </c>
      <c r="F16" s="10">
        <f>(E16/D16)</f>
        <v>0.7142857142857143</v>
      </c>
      <c r="G16" s="11">
        <v>4</v>
      </c>
      <c r="H16" s="25">
        <v>3</v>
      </c>
      <c r="I16" s="12">
        <f>(H16/G16)</f>
        <v>0.75</v>
      </c>
      <c r="J16" s="8">
        <v>2</v>
      </c>
      <c r="K16" s="25">
        <v>1</v>
      </c>
      <c r="L16" s="12">
        <f>K16/J16</f>
        <v>0.5</v>
      </c>
      <c r="M16" s="11">
        <f>D16+G16+J16</f>
        <v>13</v>
      </c>
      <c r="N16" s="25">
        <f>E16+H16+K16</f>
        <v>9</v>
      </c>
      <c r="O16" s="12">
        <f>(N16/M16)</f>
        <v>0.6923076923076923</v>
      </c>
      <c r="P16" s="11">
        <v>1</v>
      </c>
      <c r="Q16" s="25">
        <v>1</v>
      </c>
      <c r="R16" s="12">
        <f>(Q16/P16)</f>
        <v>1</v>
      </c>
      <c r="S16" s="13">
        <v>2</v>
      </c>
      <c r="T16" s="13">
        <v>0</v>
      </c>
      <c r="U16" s="13">
        <v>5</v>
      </c>
      <c r="V16" s="13">
        <v>2</v>
      </c>
      <c r="W16" s="14">
        <v>5</v>
      </c>
      <c r="X16" s="13">
        <v>1</v>
      </c>
      <c r="Y16" s="13">
        <v>0</v>
      </c>
      <c r="Z16" s="13">
        <v>0</v>
      </c>
      <c r="AA16" s="79">
        <f>(E16*2)+(H16*2)+(K16*3)+(Q16*1)</f>
        <v>20</v>
      </c>
      <c r="AB16" s="77">
        <f>C16/AA16</f>
        <v>1.25</v>
      </c>
    </row>
    <row r="17" spans="1:28" s="29" customFormat="1" ht="13.5">
      <c r="A17" s="26"/>
      <c r="B17" s="27"/>
      <c r="C17" s="28"/>
      <c r="D17" s="129">
        <f>(D16-E16)*(-2)+(E16*2)</f>
        <v>6</v>
      </c>
      <c r="E17" s="130"/>
      <c r="F17" s="18"/>
      <c r="G17" s="129">
        <f>(G16-H16)*(-1)+(H16*2)</f>
        <v>5</v>
      </c>
      <c r="H17" s="130"/>
      <c r="I17" s="19"/>
      <c r="J17" s="129">
        <f>(J16-K16)*(-1)+(K16*3)</f>
        <v>2</v>
      </c>
      <c r="K17" s="130"/>
      <c r="L17" s="20"/>
      <c r="M17" s="129">
        <f t="shared" si="0"/>
        <v>13</v>
      </c>
      <c r="N17" s="130"/>
      <c r="O17" s="19"/>
      <c r="P17" s="129">
        <f>(P16-Q16)*(-1)+(Q16*1)</f>
        <v>1</v>
      </c>
      <c r="Q17" s="130"/>
      <c r="R17" s="19"/>
      <c r="S17" s="21">
        <f>S16*1</f>
        <v>2</v>
      </c>
      <c r="T17" s="21">
        <f>T16*1</f>
        <v>0</v>
      </c>
      <c r="U17" s="21">
        <f>U16*(1)</f>
        <v>5</v>
      </c>
      <c r="V17" s="22">
        <f>V16*(-1)</f>
        <v>-2</v>
      </c>
      <c r="W17" s="23">
        <f>W16*(1)</f>
        <v>5</v>
      </c>
      <c r="X17" s="21">
        <f>X16*(1)</f>
        <v>1</v>
      </c>
      <c r="Y17" s="22">
        <f>Y16*(-1)</f>
        <v>0</v>
      </c>
      <c r="Z17" s="22">
        <f>Z16*(-1)</f>
        <v>0</v>
      </c>
      <c r="AA17" s="80">
        <f>SUM(M17:Z17)</f>
        <v>25</v>
      </c>
      <c r="AB17" s="76">
        <f>C16/AA17</f>
        <v>1</v>
      </c>
    </row>
    <row r="18" spans="1:28" s="4" customFormat="1" ht="12.75">
      <c r="A18" s="5">
        <v>9</v>
      </c>
      <c r="B18" s="6" t="s">
        <v>18</v>
      </c>
      <c r="C18" s="61">
        <v>28</v>
      </c>
      <c r="D18" s="8">
        <v>5</v>
      </c>
      <c r="E18" s="25">
        <v>4</v>
      </c>
      <c r="F18" s="10">
        <f>(E18/D18)</f>
        <v>0.8</v>
      </c>
      <c r="G18" s="11">
        <v>1</v>
      </c>
      <c r="H18" s="25">
        <v>1</v>
      </c>
      <c r="I18" s="12">
        <f>(H18/G18)</f>
        <v>1</v>
      </c>
      <c r="J18" s="8">
        <v>0</v>
      </c>
      <c r="K18" s="25">
        <v>0</v>
      </c>
      <c r="L18" s="12" t="e">
        <f>K18/J18</f>
        <v>#DIV/0!</v>
      </c>
      <c r="M18" s="11">
        <f>D18+G18+J18</f>
        <v>6</v>
      </c>
      <c r="N18" s="25">
        <f>E18+H18+K18</f>
        <v>5</v>
      </c>
      <c r="O18" s="12">
        <f>(N18/M18)</f>
        <v>0.8333333333333334</v>
      </c>
      <c r="P18" s="11">
        <v>1</v>
      </c>
      <c r="Q18" s="25">
        <v>1</v>
      </c>
      <c r="R18" s="12">
        <f>(Q18/P18)</f>
        <v>1</v>
      </c>
      <c r="S18" s="13">
        <v>9</v>
      </c>
      <c r="T18" s="13">
        <v>1</v>
      </c>
      <c r="U18" s="13">
        <v>6</v>
      </c>
      <c r="V18" s="13">
        <v>4</v>
      </c>
      <c r="W18" s="14">
        <v>0</v>
      </c>
      <c r="X18" s="13">
        <v>3</v>
      </c>
      <c r="Y18" s="13">
        <v>1</v>
      </c>
      <c r="Z18" s="13">
        <v>0</v>
      </c>
      <c r="AA18" s="79">
        <f>(E18*2)+(H18*2)+(K18*3)+(Q18*1)</f>
        <v>11</v>
      </c>
      <c r="AB18" s="77">
        <f>C18/AA18</f>
        <v>2.5454545454545454</v>
      </c>
    </row>
    <row r="19" spans="1:28" s="29" customFormat="1" ht="13.5">
      <c r="A19" s="26"/>
      <c r="B19" s="27"/>
      <c r="C19" s="28"/>
      <c r="D19" s="129">
        <f>(D18-E18)*(-2)+(E18*2)</f>
        <v>6</v>
      </c>
      <c r="E19" s="130"/>
      <c r="F19" s="18"/>
      <c r="G19" s="129">
        <f>(G18-H18)*(-1)+(H18*2)</f>
        <v>2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8</v>
      </c>
      <c r="N19" s="130"/>
      <c r="O19" s="19"/>
      <c r="P19" s="129">
        <f>(P18-Q18)*(-1)+(Q18*1)</f>
        <v>1</v>
      </c>
      <c r="Q19" s="130"/>
      <c r="R19" s="19"/>
      <c r="S19" s="21">
        <f>S18*1</f>
        <v>9</v>
      </c>
      <c r="T19" s="21">
        <f>T18*1</f>
        <v>1</v>
      </c>
      <c r="U19" s="21">
        <f>U18*(1)</f>
        <v>6</v>
      </c>
      <c r="V19" s="22">
        <f>V18*(-1)</f>
        <v>-4</v>
      </c>
      <c r="W19" s="23">
        <f>W18*(1)</f>
        <v>0</v>
      </c>
      <c r="X19" s="21">
        <f>X18*(1)</f>
        <v>3</v>
      </c>
      <c r="Y19" s="22">
        <f>Y18*(-1)</f>
        <v>-1</v>
      </c>
      <c r="Z19" s="22">
        <f>Z18*(-1)</f>
        <v>0</v>
      </c>
      <c r="AA19" s="80">
        <f>SUM(M19:Z19)</f>
        <v>23</v>
      </c>
      <c r="AB19" s="76">
        <f>C18/AA19</f>
        <v>1.2173913043478262</v>
      </c>
    </row>
    <row r="20" spans="1:28" s="4" customFormat="1" ht="12.75">
      <c r="A20" s="5">
        <v>10</v>
      </c>
      <c r="B20" s="6" t="s">
        <v>14</v>
      </c>
      <c r="C20" s="61">
        <v>13</v>
      </c>
      <c r="D20" s="8">
        <v>0</v>
      </c>
      <c r="E20" s="25">
        <v>0</v>
      </c>
      <c r="F20" s="10" t="e">
        <f>(E20/D20)</f>
        <v>#DIV/0!</v>
      </c>
      <c r="G20" s="11">
        <v>5</v>
      </c>
      <c r="H20" s="25">
        <v>3</v>
      </c>
      <c r="I20" s="12">
        <f>(H20/G20)</f>
        <v>0.6</v>
      </c>
      <c r="J20" s="8">
        <v>2</v>
      </c>
      <c r="K20" s="25">
        <v>1</v>
      </c>
      <c r="L20" s="12">
        <f>K20/J20</f>
        <v>0.5</v>
      </c>
      <c r="M20" s="11">
        <f>D20+G20+J20</f>
        <v>7</v>
      </c>
      <c r="N20" s="25">
        <f>E20+H20+K20</f>
        <v>4</v>
      </c>
      <c r="O20" s="12">
        <f>(N20/M20)</f>
        <v>0.5714285714285714</v>
      </c>
      <c r="P20" s="11">
        <v>0</v>
      </c>
      <c r="Q20" s="25">
        <v>0</v>
      </c>
      <c r="R20" s="12" t="e">
        <f>(Q20/P20)</f>
        <v>#DIV/0!</v>
      </c>
      <c r="S20" s="13">
        <v>2</v>
      </c>
      <c r="T20" s="13">
        <v>0</v>
      </c>
      <c r="U20" s="13">
        <v>0</v>
      </c>
      <c r="V20" s="13">
        <v>2</v>
      </c>
      <c r="W20" s="14">
        <v>0</v>
      </c>
      <c r="X20" s="13">
        <v>0</v>
      </c>
      <c r="Y20" s="13">
        <v>0</v>
      </c>
      <c r="Z20" s="13">
        <v>2</v>
      </c>
      <c r="AA20" s="79">
        <f>(E20*2)+(H20*2)+(K20*3)+(Q20*1)</f>
        <v>9</v>
      </c>
      <c r="AB20" s="77">
        <f>C20/AA20</f>
        <v>1.4444444444444444</v>
      </c>
    </row>
    <row r="21" spans="1:28" s="29" customFormat="1" ht="13.5">
      <c r="A21" s="26"/>
      <c r="B21" s="27"/>
      <c r="C21" s="28"/>
      <c r="D21" s="129">
        <f>(D20-E20)*(-2)+(E20*2)</f>
        <v>0</v>
      </c>
      <c r="E21" s="130"/>
      <c r="F21" s="18"/>
      <c r="G21" s="129">
        <f>(G20-H20)*(-1)+(H20*2)</f>
        <v>4</v>
      </c>
      <c r="H21" s="130"/>
      <c r="I21" s="19"/>
      <c r="J21" s="129">
        <f>(J20-K20)*(-1)+(K20*3)</f>
        <v>2</v>
      </c>
      <c r="K21" s="130"/>
      <c r="L21" s="20"/>
      <c r="M21" s="129">
        <f t="shared" si="0"/>
        <v>6</v>
      </c>
      <c r="N21" s="130"/>
      <c r="O21" s="19"/>
      <c r="P21" s="129">
        <f>(P20-Q20)*(-1)+(Q20*1)</f>
        <v>0</v>
      </c>
      <c r="Q21" s="130"/>
      <c r="R21" s="19"/>
      <c r="S21" s="21">
        <f>S20*1</f>
        <v>2</v>
      </c>
      <c r="T21" s="21">
        <f>T20*1</f>
        <v>0</v>
      </c>
      <c r="U21" s="21">
        <f>U20*(1)</f>
        <v>0</v>
      </c>
      <c r="V21" s="22">
        <f>V20*(-1)</f>
        <v>-2</v>
      </c>
      <c r="W21" s="23">
        <f>W20*(1)</f>
        <v>0</v>
      </c>
      <c r="X21" s="21">
        <f>X20*(1)</f>
        <v>0</v>
      </c>
      <c r="Y21" s="22">
        <f>Y20*(-1)</f>
        <v>0</v>
      </c>
      <c r="Z21" s="22">
        <f>Z20*(-1)</f>
        <v>-2</v>
      </c>
      <c r="AA21" s="80">
        <f>SUM(M21:Z21)</f>
        <v>4</v>
      </c>
      <c r="AB21" s="76">
        <f>C20/AA21</f>
        <v>3.25</v>
      </c>
    </row>
    <row r="22" spans="1:28" s="4" customFormat="1" ht="12.75">
      <c r="A22" s="5">
        <v>11</v>
      </c>
      <c r="B22" s="6" t="s">
        <v>16</v>
      </c>
      <c r="C22" s="61">
        <v>17</v>
      </c>
      <c r="D22" s="8">
        <v>1</v>
      </c>
      <c r="E22" s="25">
        <v>1</v>
      </c>
      <c r="F22" s="10">
        <f>(E22/D22)</f>
        <v>1</v>
      </c>
      <c r="G22" s="11">
        <v>1</v>
      </c>
      <c r="H22" s="25">
        <v>0</v>
      </c>
      <c r="I22" s="12">
        <f>(H22/G22)</f>
        <v>0</v>
      </c>
      <c r="J22" s="8">
        <v>1</v>
      </c>
      <c r="K22" s="25">
        <v>0</v>
      </c>
      <c r="L22" s="12">
        <f>K22/J22</f>
        <v>0</v>
      </c>
      <c r="M22" s="11">
        <f>D22+G22+J22</f>
        <v>3</v>
      </c>
      <c r="N22" s="25">
        <f>E22+H22+K22</f>
        <v>1</v>
      </c>
      <c r="O22" s="12">
        <f>(N22/M22)</f>
        <v>0.3333333333333333</v>
      </c>
      <c r="P22" s="11">
        <v>2</v>
      </c>
      <c r="Q22" s="25">
        <v>2</v>
      </c>
      <c r="R22" s="12">
        <f>(Q22/P22)</f>
        <v>1</v>
      </c>
      <c r="S22" s="13">
        <v>1</v>
      </c>
      <c r="T22" s="13">
        <v>0</v>
      </c>
      <c r="U22" s="13">
        <v>1</v>
      </c>
      <c r="V22" s="13">
        <v>2</v>
      </c>
      <c r="W22" s="14">
        <v>2</v>
      </c>
      <c r="X22" s="13">
        <v>4</v>
      </c>
      <c r="Y22" s="13">
        <v>1</v>
      </c>
      <c r="Z22" s="13">
        <v>0</v>
      </c>
      <c r="AA22" s="79">
        <f>(E22*2)+(H22*2)+(K22*3)+(Q22*1)</f>
        <v>4</v>
      </c>
      <c r="AB22" s="77">
        <f>C22/AA22</f>
        <v>4.25</v>
      </c>
    </row>
    <row r="23" spans="1:28" s="29" customFormat="1" ht="13.5">
      <c r="A23" s="26"/>
      <c r="B23" s="27"/>
      <c r="C23" s="28"/>
      <c r="D23" s="129">
        <f>(D22-E22)*(-2)+(E22*2)</f>
        <v>2</v>
      </c>
      <c r="E23" s="130"/>
      <c r="F23" s="18"/>
      <c r="G23" s="129">
        <f>(G22-H22)*(-1)+(H22*2)</f>
        <v>-1</v>
      </c>
      <c r="H23" s="130"/>
      <c r="I23" s="19"/>
      <c r="J23" s="129">
        <f>(J22-K22)*(-1)+(K22*3)</f>
        <v>-1</v>
      </c>
      <c r="K23" s="130"/>
      <c r="L23" s="20"/>
      <c r="M23" s="129">
        <f t="shared" si="0"/>
        <v>0</v>
      </c>
      <c r="N23" s="130"/>
      <c r="O23" s="19"/>
      <c r="P23" s="129">
        <f>(P22-Q22)*(-1)+(Q22*1)</f>
        <v>2</v>
      </c>
      <c r="Q23" s="130"/>
      <c r="R23" s="19"/>
      <c r="S23" s="21">
        <f>S22*1</f>
        <v>1</v>
      </c>
      <c r="T23" s="21">
        <f>T22*1</f>
        <v>0</v>
      </c>
      <c r="U23" s="21">
        <f>U22*(1)</f>
        <v>1</v>
      </c>
      <c r="V23" s="22">
        <f>V22*(-1)</f>
        <v>-2</v>
      </c>
      <c r="W23" s="23">
        <f>W22*(1)</f>
        <v>2</v>
      </c>
      <c r="X23" s="21">
        <f>X22*(1)</f>
        <v>4</v>
      </c>
      <c r="Y23" s="22">
        <f>Y22*(-1)</f>
        <v>-1</v>
      </c>
      <c r="Z23" s="22">
        <f>Z22*(-1)</f>
        <v>0</v>
      </c>
      <c r="AA23" s="80">
        <f>SUM(M23:Z23)</f>
        <v>7</v>
      </c>
      <c r="AB23" s="76">
        <f>C22/AA23</f>
        <v>2.4285714285714284</v>
      </c>
    </row>
    <row r="24" spans="1:28" s="4" customFormat="1" ht="12.75">
      <c r="A24" s="5">
        <v>12</v>
      </c>
      <c r="B24" s="6" t="s">
        <v>17</v>
      </c>
      <c r="C24" s="61">
        <v>15</v>
      </c>
      <c r="D24" s="8">
        <v>4</v>
      </c>
      <c r="E24" s="25">
        <v>3</v>
      </c>
      <c r="F24" s="10">
        <f>(E24/D24)</f>
        <v>0.75</v>
      </c>
      <c r="G24" s="11">
        <v>2</v>
      </c>
      <c r="H24" s="25">
        <v>1</v>
      </c>
      <c r="I24" s="12">
        <f>(H24/G24)</f>
        <v>0.5</v>
      </c>
      <c r="J24" s="8">
        <v>0</v>
      </c>
      <c r="K24" s="25">
        <v>0</v>
      </c>
      <c r="L24" s="12" t="e">
        <f>K24/J24</f>
        <v>#DIV/0!</v>
      </c>
      <c r="M24" s="11">
        <f>D24+G24+J24</f>
        <v>6</v>
      </c>
      <c r="N24" s="25">
        <f>E24+H24+K24</f>
        <v>4</v>
      </c>
      <c r="O24" s="12">
        <f>(N24/M24)</f>
        <v>0.6666666666666666</v>
      </c>
      <c r="P24" s="11">
        <v>2</v>
      </c>
      <c r="Q24" s="25">
        <v>2</v>
      </c>
      <c r="R24" s="12">
        <f>(Q24/P24)</f>
        <v>1</v>
      </c>
      <c r="S24" s="13">
        <v>3</v>
      </c>
      <c r="T24" s="13">
        <v>2</v>
      </c>
      <c r="U24" s="13">
        <v>1</v>
      </c>
      <c r="V24" s="13">
        <v>1</v>
      </c>
      <c r="W24" s="14">
        <v>0</v>
      </c>
      <c r="X24" s="13">
        <v>1</v>
      </c>
      <c r="Y24" s="13">
        <v>1</v>
      </c>
      <c r="Z24" s="13">
        <v>0</v>
      </c>
      <c r="AA24" s="79">
        <f>(E24*2)+(H24*2)+(K24*3)+(Q24*1)</f>
        <v>10</v>
      </c>
      <c r="AB24" s="77">
        <f>C24/AA24</f>
        <v>1.5</v>
      </c>
    </row>
    <row r="25" spans="1:28" s="29" customFormat="1" ht="13.5">
      <c r="A25" s="26"/>
      <c r="B25" s="27"/>
      <c r="C25" s="28"/>
      <c r="D25" s="129">
        <f>(D24-E24)*(-2)+(E24*2)</f>
        <v>4</v>
      </c>
      <c r="E25" s="130"/>
      <c r="F25" s="18"/>
      <c r="G25" s="129">
        <f>(G24-H24)*(-1)+(H24*2)</f>
        <v>1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5</v>
      </c>
      <c r="N25" s="130"/>
      <c r="O25" s="19"/>
      <c r="P25" s="129">
        <f>(P24-Q24)*(-1)+(Q24*1)</f>
        <v>2</v>
      </c>
      <c r="Q25" s="130"/>
      <c r="R25" s="19"/>
      <c r="S25" s="21">
        <f>S24*1</f>
        <v>3</v>
      </c>
      <c r="T25" s="21">
        <f>T24*1</f>
        <v>2</v>
      </c>
      <c r="U25" s="21">
        <f>U24*(1)</f>
        <v>1</v>
      </c>
      <c r="V25" s="22">
        <f>V24*(-1)</f>
        <v>-1</v>
      </c>
      <c r="W25" s="23">
        <f>W24*(1)</f>
        <v>0</v>
      </c>
      <c r="X25" s="21">
        <f>X24*(1)</f>
        <v>1</v>
      </c>
      <c r="Y25" s="22">
        <f>Y24*(-1)</f>
        <v>-1</v>
      </c>
      <c r="Z25" s="22">
        <f>Z24*(-1)</f>
        <v>0</v>
      </c>
      <c r="AA25" s="80">
        <f>SUM(M25:Z25)</f>
        <v>12</v>
      </c>
      <c r="AB25" s="76">
        <f>C24/AA25</f>
        <v>1.25</v>
      </c>
    </row>
    <row r="26" spans="1:28" s="4" customFormat="1" ht="12.75">
      <c r="A26" s="5">
        <v>13</v>
      </c>
      <c r="B26" s="6" t="s">
        <v>23</v>
      </c>
      <c r="C26" s="61">
        <v>40</v>
      </c>
      <c r="D26" s="8">
        <v>5</v>
      </c>
      <c r="E26" s="25">
        <v>4</v>
      </c>
      <c r="F26" s="10">
        <f>(E26/D26)</f>
        <v>0.8</v>
      </c>
      <c r="G26" s="11">
        <v>14</v>
      </c>
      <c r="H26" s="25">
        <v>8</v>
      </c>
      <c r="I26" s="12">
        <f>(H26/G26)</f>
        <v>0.5714285714285714</v>
      </c>
      <c r="J26" s="8">
        <v>0</v>
      </c>
      <c r="K26" s="25">
        <v>0</v>
      </c>
      <c r="L26" s="12" t="e">
        <f>K26/J26</f>
        <v>#DIV/0!</v>
      </c>
      <c r="M26" s="11">
        <f>D26+G26+J26</f>
        <v>19</v>
      </c>
      <c r="N26" s="25">
        <f>E26+H26+K26</f>
        <v>12</v>
      </c>
      <c r="O26" s="12">
        <f>(N26/M26)</f>
        <v>0.631578947368421</v>
      </c>
      <c r="P26" s="11">
        <v>5</v>
      </c>
      <c r="Q26" s="25">
        <v>4</v>
      </c>
      <c r="R26" s="12">
        <f>(Q26/P26)</f>
        <v>0.8</v>
      </c>
      <c r="S26" s="13">
        <v>7</v>
      </c>
      <c r="T26" s="13">
        <v>2</v>
      </c>
      <c r="U26" s="13">
        <v>3</v>
      </c>
      <c r="V26" s="13">
        <v>2</v>
      </c>
      <c r="W26" s="14">
        <v>1</v>
      </c>
      <c r="X26" s="13">
        <v>4</v>
      </c>
      <c r="Y26" s="13">
        <v>2</v>
      </c>
      <c r="Z26" s="13">
        <v>2</v>
      </c>
      <c r="AA26" s="79">
        <f>(E26*2)+(H26*2)+(K26*3)+(Q26*1)</f>
        <v>28</v>
      </c>
      <c r="AB26" s="77">
        <f>C26/AA26</f>
        <v>1.4285714285714286</v>
      </c>
    </row>
    <row r="27" spans="1:28" s="29" customFormat="1" ht="13.5">
      <c r="A27" s="26"/>
      <c r="B27" s="27"/>
      <c r="C27" s="28"/>
      <c r="D27" s="129">
        <f>(D26-E26)*(-2)+(E26*2)</f>
        <v>6</v>
      </c>
      <c r="E27" s="130"/>
      <c r="F27" s="18"/>
      <c r="G27" s="129">
        <f>(G26-H26)*(-1)+(H26*2)</f>
        <v>10</v>
      </c>
      <c r="H27" s="130"/>
      <c r="I27" s="19"/>
      <c r="J27" s="129">
        <f>(J26-K26)*(-1)+(K26*3)</f>
        <v>0</v>
      </c>
      <c r="K27" s="130"/>
      <c r="L27" s="20"/>
      <c r="M27" s="129">
        <f t="shared" si="0"/>
        <v>16</v>
      </c>
      <c r="N27" s="130"/>
      <c r="O27" s="19"/>
      <c r="P27" s="129">
        <f>(P26-Q26)*(-1)+(Q26*1)</f>
        <v>3</v>
      </c>
      <c r="Q27" s="130"/>
      <c r="R27" s="19"/>
      <c r="S27" s="21">
        <f>S26*1</f>
        <v>7</v>
      </c>
      <c r="T27" s="21">
        <f>T26*1</f>
        <v>2</v>
      </c>
      <c r="U27" s="21">
        <f>U26*(1)</f>
        <v>3</v>
      </c>
      <c r="V27" s="22">
        <f>V26*(-1)</f>
        <v>-2</v>
      </c>
      <c r="W27" s="23">
        <f>W26*(1)</f>
        <v>1</v>
      </c>
      <c r="X27" s="21">
        <f>X26*(1)</f>
        <v>4</v>
      </c>
      <c r="Y27" s="22">
        <f>Y26*(-1)</f>
        <v>-2</v>
      </c>
      <c r="Z27" s="22">
        <f>Z26*(-1)</f>
        <v>-2</v>
      </c>
      <c r="AA27" s="80">
        <f>SUM(M27:Z27)</f>
        <v>30</v>
      </c>
      <c r="AB27" s="76">
        <f>C26/AA27</f>
        <v>1.3333333333333333</v>
      </c>
    </row>
    <row r="28" spans="1:28" s="4" customFormat="1" ht="12.75">
      <c r="A28" s="59">
        <v>14</v>
      </c>
      <c r="B28" s="60" t="s">
        <v>22</v>
      </c>
      <c r="C28" s="61">
        <v>5</v>
      </c>
      <c r="D28" s="8">
        <v>2</v>
      </c>
      <c r="E28" s="25">
        <v>0</v>
      </c>
      <c r="F28" s="10">
        <f>(E28/D28)</f>
        <v>0</v>
      </c>
      <c r="G28" s="11">
        <v>1</v>
      </c>
      <c r="H28" s="25">
        <v>0</v>
      </c>
      <c r="I28" s="12">
        <f>(H28/G28)</f>
        <v>0</v>
      </c>
      <c r="J28" s="8">
        <v>0</v>
      </c>
      <c r="K28" s="25">
        <v>0</v>
      </c>
      <c r="L28" s="12" t="e">
        <f>K28/J28</f>
        <v>#DIV/0!</v>
      </c>
      <c r="M28" s="11">
        <f>D28+G28+J28</f>
        <v>3</v>
      </c>
      <c r="N28" s="25">
        <f>E28+H28+K28</f>
        <v>0</v>
      </c>
      <c r="O28" s="12">
        <f>(N28/M28)</f>
        <v>0</v>
      </c>
      <c r="P28" s="11">
        <v>0</v>
      </c>
      <c r="Q28" s="25">
        <v>0</v>
      </c>
      <c r="R28" s="12" t="e">
        <f>(Q28/P28)</f>
        <v>#DIV/0!</v>
      </c>
      <c r="S28" s="13">
        <v>2</v>
      </c>
      <c r="T28" s="13">
        <v>2</v>
      </c>
      <c r="U28" s="13">
        <v>1</v>
      </c>
      <c r="V28" s="13">
        <v>2</v>
      </c>
      <c r="W28" s="14">
        <v>0</v>
      </c>
      <c r="X28" s="13">
        <v>0</v>
      </c>
      <c r="Y28" s="13">
        <v>0</v>
      </c>
      <c r="Z28" s="13">
        <v>0</v>
      </c>
      <c r="AA28" s="79">
        <f>(E28*2)+(H28*2)+(K28*3)+(Q28*1)</f>
        <v>0</v>
      </c>
      <c r="AB28" s="77" t="e">
        <f>C28/AA28</f>
        <v>#DIV/0!</v>
      </c>
    </row>
    <row r="29" spans="1:28" s="29" customFormat="1" ht="13.5">
      <c r="A29" s="26"/>
      <c r="B29" s="27"/>
      <c r="C29" s="28"/>
      <c r="D29" s="129">
        <f>(D28-E28)*(-2)+(E28*2)</f>
        <v>-4</v>
      </c>
      <c r="E29" s="130"/>
      <c r="F29" s="18"/>
      <c r="G29" s="129">
        <f>(G28-H28)*(-1)+(H28*2)</f>
        <v>-1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-5</v>
      </c>
      <c r="N29" s="130"/>
      <c r="O29" s="19"/>
      <c r="P29" s="129">
        <f>(P28-Q28)*(-1)+(Q28*1)</f>
        <v>0</v>
      </c>
      <c r="Q29" s="130"/>
      <c r="R29" s="19"/>
      <c r="S29" s="21">
        <f>S28*1</f>
        <v>2</v>
      </c>
      <c r="T29" s="21">
        <f>T28*1</f>
        <v>2</v>
      </c>
      <c r="U29" s="21">
        <f>U28*(1)</f>
        <v>1</v>
      </c>
      <c r="V29" s="22">
        <f>V28*(-1)</f>
        <v>-2</v>
      </c>
      <c r="W29" s="23">
        <f>W28*(1)</f>
        <v>0</v>
      </c>
      <c r="X29" s="21">
        <f>X28*(1)</f>
        <v>0</v>
      </c>
      <c r="Y29" s="22">
        <f>Y28*(-1)</f>
        <v>0</v>
      </c>
      <c r="Z29" s="22">
        <f>Z28*(-1)</f>
        <v>0</v>
      </c>
      <c r="AA29" s="80">
        <f>SUM(M29:Z29)</f>
        <v>-2</v>
      </c>
      <c r="AB29" s="76">
        <f>C28/AA29</f>
        <v>-2.5</v>
      </c>
    </row>
    <row r="30" spans="1:28" s="4" customFormat="1" ht="12.75">
      <c r="A30" s="5">
        <v>15</v>
      </c>
      <c r="B30" s="6" t="s">
        <v>20</v>
      </c>
      <c r="C30" s="7">
        <v>26</v>
      </c>
      <c r="D30" s="8">
        <v>4</v>
      </c>
      <c r="E30" s="25">
        <v>4</v>
      </c>
      <c r="F30" s="10">
        <f>(E30/D30)</f>
        <v>1</v>
      </c>
      <c r="G30" s="11">
        <v>4</v>
      </c>
      <c r="H30" s="25">
        <v>2</v>
      </c>
      <c r="I30" s="12">
        <f>(H30/G30)</f>
        <v>0.5</v>
      </c>
      <c r="J30" s="8">
        <v>0</v>
      </c>
      <c r="K30" s="25">
        <v>0</v>
      </c>
      <c r="L30" s="12" t="e">
        <f>K30/J30</f>
        <v>#DIV/0!</v>
      </c>
      <c r="M30" s="11">
        <f>D30+G30+J30</f>
        <v>8</v>
      </c>
      <c r="N30" s="25">
        <f>E30+H30+K30</f>
        <v>6</v>
      </c>
      <c r="O30" s="12">
        <f>(N30/M30)</f>
        <v>0.75</v>
      </c>
      <c r="P30" s="11">
        <v>2</v>
      </c>
      <c r="Q30" s="25">
        <v>0</v>
      </c>
      <c r="R30" s="12">
        <f>(Q30/P30)</f>
        <v>0</v>
      </c>
      <c r="S30" s="13">
        <v>3</v>
      </c>
      <c r="T30" s="13">
        <v>2</v>
      </c>
      <c r="U30" s="13">
        <v>0</v>
      </c>
      <c r="V30" s="13">
        <v>3</v>
      </c>
      <c r="W30" s="14">
        <v>1</v>
      </c>
      <c r="X30" s="13">
        <v>3</v>
      </c>
      <c r="Y30" s="13">
        <v>0</v>
      </c>
      <c r="Z30" s="13">
        <v>1</v>
      </c>
      <c r="AA30" s="79">
        <f>(E30*2)+(H30*2)+(K30*3)+(Q30*1)</f>
        <v>12</v>
      </c>
      <c r="AB30" s="77">
        <f>C30/AA30</f>
        <v>2.1666666666666665</v>
      </c>
    </row>
    <row r="31" spans="1:28" s="29" customFormat="1" ht="14.25" thickBot="1">
      <c r="A31" s="30"/>
      <c r="B31" s="31"/>
      <c r="C31" s="32"/>
      <c r="D31" s="153">
        <f>(D30-E30)*(-2)+(E30*2)</f>
        <v>8</v>
      </c>
      <c r="E31" s="154"/>
      <c r="F31" s="33"/>
      <c r="G31" s="153">
        <f>(G30-H30)*(-1)+(H30*2)</f>
        <v>2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10</v>
      </c>
      <c r="N31" s="154"/>
      <c r="O31" s="34"/>
      <c r="P31" s="153">
        <f>(P30-Q30)*(-1)+(Q30*1)</f>
        <v>-2</v>
      </c>
      <c r="Q31" s="154"/>
      <c r="R31" s="34"/>
      <c r="S31" s="36">
        <f>S30*1</f>
        <v>3</v>
      </c>
      <c r="T31" s="36">
        <f>T30*1</f>
        <v>2</v>
      </c>
      <c r="U31" s="36">
        <f>U30*(1)</f>
        <v>0</v>
      </c>
      <c r="V31" s="37">
        <f>V30*(-1)</f>
        <v>-3</v>
      </c>
      <c r="W31" s="38">
        <f>W30*(1)</f>
        <v>1</v>
      </c>
      <c r="X31" s="36">
        <f>X30*(1)</f>
        <v>3</v>
      </c>
      <c r="Y31" s="37">
        <f>Y30*(-1)</f>
        <v>0</v>
      </c>
      <c r="Z31" s="37">
        <f>Z30*(-1)</f>
        <v>-1</v>
      </c>
      <c r="AA31" s="81">
        <f>SUM(M31:Z31)</f>
        <v>13</v>
      </c>
      <c r="AB31" s="78">
        <f>C30/AA31</f>
        <v>2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32</v>
      </c>
      <c r="E33" s="47">
        <f>SUM(E8,E10,E12,E16,E18,E20,E24,E26,E28,E30,E22,E14)</f>
        <v>22</v>
      </c>
      <c r="F33" s="48">
        <f>(E33/D33)</f>
        <v>0.6875</v>
      </c>
      <c r="G33" s="46">
        <f>SUM(G8,G10,G12,G16,G18,G20,G24,G26,G28,G30,G22,G14)</f>
        <v>36</v>
      </c>
      <c r="H33" s="47">
        <f>SUM(H8,H10,H12,H16,H18,H20,H24,H26,H28,H30,H22,H14)</f>
        <v>20</v>
      </c>
      <c r="I33" s="48">
        <f>(H33/G33)</f>
        <v>0.5555555555555556</v>
      </c>
      <c r="J33" s="46">
        <f>SUM(J8,J10,J12,J16,J18,J20,J24,J26,J28,J30,J22,J14)</f>
        <v>5</v>
      </c>
      <c r="K33" s="47">
        <f>SUM(K8,K10,K12,K16,K18,K20,K24,K26,K28,K30,K22,K14)</f>
        <v>2</v>
      </c>
      <c r="L33" s="48">
        <f>(K33/J33)</f>
        <v>0.4</v>
      </c>
      <c r="M33" s="46">
        <f>SUM(M8,M10,M12,M16,M18,M20,M24,M26,M28,M30,M22,M14)</f>
        <v>73</v>
      </c>
      <c r="N33" s="47">
        <f>SUM(N8,N10,N12,N16,N18,N20,N24,N26,N28,N30,N22,N14)</f>
        <v>44</v>
      </c>
      <c r="O33" s="48">
        <f>(N33/M33)</f>
        <v>0.6027397260273972</v>
      </c>
      <c r="P33" s="46">
        <f>SUM(P8,P10,P12,P16,P18,P20,P24,P26,P28,P30,P22,P14)</f>
        <v>17</v>
      </c>
      <c r="Q33" s="47">
        <f>SUM(Q8,Q10,Q12,Q16,Q18,Q20,Q24,Q26,Q28,Q30,Q22,Q14)</f>
        <v>14</v>
      </c>
      <c r="R33" s="48">
        <f>(Q33/P33)</f>
        <v>0.8235294117647058</v>
      </c>
      <c r="S33" s="49">
        <f aca="true" t="shared" si="1" ref="S33:AA33">SUM(S8,S10,S12,S16,S18,S20,S24,S26,S28,S30,S22,S14)</f>
        <v>33</v>
      </c>
      <c r="T33" s="50">
        <f t="shared" si="1"/>
        <v>10</v>
      </c>
      <c r="U33" s="50">
        <f t="shared" si="1"/>
        <v>19</v>
      </c>
      <c r="V33" s="50">
        <f t="shared" si="1"/>
        <v>25</v>
      </c>
      <c r="W33" s="50">
        <f t="shared" si="1"/>
        <v>10</v>
      </c>
      <c r="X33" s="50">
        <f t="shared" si="1"/>
        <v>19</v>
      </c>
      <c r="Y33" s="50">
        <f t="shared" si="1"/>
        <v>7</v>
      </c>
      <c r="Z33" s="50">
        <f t="shared" si="1"/>
        <v>6</v>
      </c>
      <c r="AA33" s="51">
        <f t="shared" si="1"/>
        <v>104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1">
    <mergeCell ref="I3:J3"/>
    <mergeCell ref="M6:N6"/>
    <mergeCell ref="P6:Q6"/>
    <mergeCell ref="D7:E7"/>
    <mergeCell ref="G7:H7"/>
    <mergeCell ref="J7:K7"/>
    <mergeCell ref="M7:N7"/>
    <mergeCell ref="P7:Q7"/>
    <mergeCell ref="D6:E6"/>
    <mergeCell ref="G6:H6"/>
    <mergeCell ref="I6:I7"/>
    <mergeCell ref="J6:K6"/>
    <mergeCell ref="P31:Q31"/>
    <mergeCell ref="D31:E31"/>
    <mergeCell ref="G31:H31"/>
    <mergeCell ref="J31:K31"/>
    <mergeCell ref="M31:N31"/>
    <mergeCell ref="M25:N25"/>
    <mergeCell ref="P29:Q29"/>
    <mergeCell ref="D29:E29"/>
    <mergeCell ref="G29:H29"/>
    <mergeCell ref="J29:K29"/>
    <mergeCell ref="M29:N29"/>
    <mergeCell ref="M21:N21"/>
    <mergeCell ref="J21:K21"/>
    <mergeCell ref="P25:Q25"/>
    <mergeCell ref="P27:Q27"/>
    <mergeCell ref="P21:Q21"/>
    <mergeCell ref="P23:Q23"/>
    <mergeCell ref="D27:E27"/>
    <mergeCell ref="G27:H27"/>
    <mergeCell ref="J27:K27"/>
    <mergeCell ref="M27:N27"/>
    <mergeCell ref="D25:E25"/>
    <mergeCell ref="G25:H25"/>
    <mergeCell ref="J25:K25"/>
    <mergeCell ref="M17:N17"/>
    <mergeCell ref="D23:E23"/>
    <mergeCell ref="G23:H23"/>
    <mergeCell ref="J23:K23"/>
    <mergeCell ref="M23:N23"/>
    <mergeCell ref="D21:E21"/>
    <mergeCell ref="G21:H21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P11:Q11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D11:E11"/>
    <mergeCell ref="G11:H11"/>
    <mergeCell ref="J11:K11"/>
    <mergeCell ref="M11:N11"/>
    <mergeCell ref="AA6:AA7"/>
    <mergeCell ref="A6:A7"/>
    <mergeCell ref="B6:B7"/>
    <mergeCell ref="C6:C7"/>
    <mergeCell ref="F6:F7"/>
    <mergeCell ref="L6:L7"/>
    <mergeCell ref="O6:O7"/>
    <mergeCell ref="R6:R7"/>
    <mergeCell ref="Z6:Z7"/>
    <mergeCell ref="S6:S7"/>
    <mergeCell ref="Y6:Y7"/>
    <mergeCell ref="T6:T7"/>
    <mergeCell ref="U6:U7"/>
    <mergeCell ref="V6:V7"/>
    <mergeCell ref="Y3:AB3"/>
    <mergeCell ref="U39:U40"/>
    <mergeCell ref="AB6:AB7"/>
    <mergeCell ref="D9:E9"/>
    <mergeCell ref="G9:H9"/>
    <mergeCell ref="J9:K9"/>
    <mergeCell ref="M9:N9"/>
    <mergeCell ref="P9:Q9"/>
    <mergeCell ref="W6:W7"/>
    <mergeCell ref="X6:X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62</v>
      </c>
      <c r="B3" s="90" t="s">
        <v>48</v>
      </c>
      <c r="C3" s="54"/>
      <c r="D3" s="54"/>
      <c r="E3" s="92" t="s">
        <v>46</v>
      </c>
      <c r="F3" s="91" t="s">
        <v>76</v>
      </c>
      <c r="J3" s="93">
        <f>N3+P3+R3+T3</f>
        <v>97</v>
      </c>
      <c r="K3" s="56" t="s">
        <v>46</v>
      </c>
      <c r="L3" s="94">
        <f>O3+Q3+S3+U3</f>
        <v>50</v>
      </c>
      <c r="M3" s="84" t="s">
        <v>49</v>
      </c>
      <c r="N3" s="84">
        <v>26</v>
      </c>
      <c r="O3" s="57">
        <v>18</v>
      </c>
      <c r="P3" s="84">
        <v>15</v>
      </c>
      <c r="Q3" s="57">
        <v>14</v>
      </c>
      <c r="R3" s="84">
        <v>25</v>
      </c>
      <c r="S3" s="57">
        <v>9</v>
      </c>
      <c r="T3" s="84">
        <v>31</v>
      </c>
      <c r="U3" s="57">
        <v>9</v>
      </c>
      <c r="V3" s="57" t="s">
        <v>49</v>
      </c>
      <c r="X3" s="56"/>
      <c r="Y3" s="157" t="s">
        <v>63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3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1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1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1</v>
      </c>
      <c r="AB9" s="76">
        <f>C8/AA9</f>
        <v>3</v>
      </c>
    </row>
    <row r="10" spans="1:28" s="4" customFormat="1" ht="12.75">
      <c r="A10" s="5">
        <v>5</v>
      </c>
      <c r="B10" s="6" t="s">
        <v>51</v>
      </c>
      <c r="C10" s="61">
        <v>6</v>
      </c>
      <c r="D10" s="8">
        <v>1</v>
      </c>
      <c r="E10" s="25">
        <v>1</v>
      </c>
      <c r="F10" s="10">
        <f>(E10/D10)</f>
        <v>1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1</v>
      </c>
      <c r="N10" s="25">
        <f>E10+H10+K10</f>
        <v>1</v>
      </c>
      <c r="O10" s="12">
        <f>(N10/M10)</f>
        <v>1</v>
      </c>
      <c r="P10" s="11">
        <v>0</v>
      </c>
      <c r="Q10" s="25">
        <v>0</v>
      </c>
      <c r="R10" s="12" t="e">
        <f>(Q10/P10)</f>
        <v>#DIV/0!</v>
      </c>
      <c r="S10" s="13">
        <v>2</v>
      </c>
      <c r="T10" s="13">
        <v>0</v>
      </c>
      <c r="U10" s="13">
        <v>2</v>
      </c>
      <c r="V10" s="13">
        <v>0</v>
      </c>
      <c r="W10" s="14">
        <v>0</v>
      </c>
      <c r="X10" s="13">
        <v>0</v>
      </c>
      <c r="Y10" s="13">
        <v>0</v>
      </c>
      <c r="Z10" s="13">
        <v>0</v>
      </c>
      <c r="AA10" s="79">
        <f>(E10*2)+(H10*2)+(K10*3)+(Q10*1)</f>
        <v>2</v>
      </c>
      <c r="AB10" s="77">
        <f>C10/AA10</f>
        <v>3</v>
      </c>
    </row>
    <row r="11" spans="1:28" s="29" customFormat="1" ht="13.5">
      <c r="A11" s="26"/>
      <c r="B11" s="27"/>
      <c r="C11" s="28"/>
      <c r="D11" s="129">
        <f>(D10-E10)*(-2)+(E10*2)</f>
        <v>2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2</v>
      </c>
      <c r="N11" s="130"/>
      <c r="O11" s="19"/>
      <c r="P11" s="129">
        <f>(P10-Q10)*(-1)+(Q10*1)</f>
        <v>0</v>
      </c>
      <c r="Q11" s="130"/>
      <c r="R11" s="19"/>
      <c r="S11" s="21">
        <f>S10*1</f>
        <v>2</v>
      </c>
      <c r="T11" s="21">
        <f>T10*1</f>
        <v>0</v>
      </c>
      <c r="U11" s="21">
        <f>U10*(1)</f>
        <v>2</v>
      </c>
      <c r="V11" s="22">
        <f>V10*(-1)</f>
        <v>0</v>
      </c>
      <c r="W11" s="23">
        <f>W10*(1)</f>
        <v>0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6</v>
      </c>
      <c r="AB11" s="76">
        <f>C10/AA11</f>
        <v>1</v>
      </c>
    </row>
    <row r="12" spans="1:28" s="4" customFormat="1" ht="12.75">
      <c r="A12" s="5">
        <v>6</v>
      </c>
      <c r="B12" s="6" t="s">
        <v>19</v>
      </c>
      <c r="C12" s="61">
        <v>25</v>
      </c>
      <c r="D12" s="8">
        <v>7</v>
      </c>
      <c r="E12" s="25">
        <v>2</v>
      </c>
      <c r="F12" s="10">
        <f>(E12/D12)</f>
        <v>0.2857142857142857</v>
      </c>
      <c r="G12" s="11">
        <v>0</v>
      </c>
      <c r="H12" s="25">
        <v>0</v>
      </c>
      <c r="I12" s="12" t="e">
        <f>(H12/G12)</f>
        <v>#DIV/0!</v>
      </c>
      <c r="J12" s="8">
        <v>0</v>
      </c>
      <c r="K12" s="25">
        <v>0</v>
      </c>
      <c r="L12" s="12" t="e">
        <f>K12/J12</f>
        <v>#DIV/0!</v>
      </c>
      <c r="M12" s="11">
        <f>D12+G12+J12</f>
        <v>7</v>
      </c>
      <c r="N12" s="25">
        <f>E12+H12+K12</f>
        <v>2</v>
      </c>
      <c r="O12" s="12">
        <f>(N12/M12)</f>
        <v>0.2857142857142857</v>
      </c>
      <c r="P12" s="11">
        <v>0</v>
      </c>
      <c r="Q12" s="25">
        <v>0</v>
      </c>
      <c r="R12" s="12" t="e">
        <f>(Q12/P12)</f>
        <v>#DIV/0!</v>
      </c>
      <c r="S12" s="13">
        <v>1</v>
      </c>
      <c r="T12" s="13">
        <v>3</v>
      </c>
      <c r="U12" s="13">
        <v>3</v>
      </c>
      <c r="V12" s="13">
        <v>3</v>
      </c>
      <c r="W12" s="14">
        <v>0</v>
      </c>
      <c r="X12" s="13">
        <v>0</v>
      </c>
      <c r="Y12" s="13">
        <v>1</v>
      </c>
      <c r="Z12" s="13">
        <v>1</v>
      </c>
      <c r="AA12" s="79">
        <f>(E12*2)+(H12*2)+(K12*3)+(Q12*1)</f>
        <v>4</v>
      </c>
      <c r="AB12" s="77">
        <f>C12/AA12</f>
        <v>6.25</v>
      </c>
    </row>
    <row r="13" spans="1:28" s="29" customFormat="1" ht="13.5">
      <c r="A13" s="26"/>
      <c r="B13" s="27"/>
      <c r="C13" s="28"/>
      <c r="D13" s="129">
        <f>(D12-E12)*(-2)+(E12*2)</f>
        <v>-6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-6</v>
      </c>
      <c r="N13" s="130"/>
      <c r="O13" s="19"/>
      <c r="P13" s="129">
        <f>(P12-Q12)*(-1)+(Q12*1)</f>
        <v>0</v>
      </c>
      <c r="Q13" s="130"/>
      <c r="R13" s="19"/>
      <c r="S13" s="21">
        <f>S12*1</f>
        <v>1</v>
      </c>
      <c r="T13" s="21">
        <f>T12*1</f>
        <v>3</v>
      </c>
      <c r="U13" s="21">
        <f>U12*(1)</f>
        <v>3</v>
      </c>
      <c r="V13" s="22">
        <f>V12*(-1)</f>
        <v>-3</v>
      </c>
      <c r="W13" s="23">
        <f>W12*(1)</f>
        <v>0</v>
      </c>
      <c r="X13" s="21">
        <f>X12*(1)</f>
        <v>0</v>
      </c>
      <c r="Y13" s="22">
        <f>Y12*(-1)</f>
        <v>-1</v>
      </c>
      <c r="Z13" s="22">
        <f>Z12*(-1)</f>
        <v>-1</v>
      </c>
      <c r="AA13" s="80">
        <f>SUM(M13:Z13)</f>
        <v>-4</v>
      </c>
      <c r="AB13" s="76">
        <f>C12/AA13</f>
        <v>-6.25</v>
      </c>
    </row>
    <row r="14" spans="1:28" s="4" customFormat="1" ht="12.75">
      <c r="A14" s="5">
        <v>7</v>
      </c>
      <c r="B14" s="6" t="s">
        <v>52</v>
      </c>
      <c r="C14" s="61">
        <v>7</v>
      </c>
      <c r="D14" s="8">
        <v>2</v>
      </c>
      <c r="E14" s="25">
        <v>0</v>
      </c>
      <c r="F14" s="10">
        <f>(E14/D14)</f>
        <v>0</v>
      </c>
      <c r="G14" s="11">
        <v>3</v>
      </c>
      <c r="H14" s="25">
        <v>1</v>
      </c>
      <c r="I14" s="12">
        <f>(H14/G14)</f>
        <v>0.3333333333333333</v>
      </c>
      <c r="J14" s="8">
        <v>2</v>
      </c>
      <c r="K14" s="25">
        <v>1</v>
      </c>
      <c r="L14" s="12">
        <f>K14/J14</f>
        <v>0.5</v>
      </c>
      <c r="M14" s="11">
        <f>D14+G14+J14</f>
        <v>7</v>
      </c>
      <c r="N14" s="25">
        <f>E14+H14+K14</f>
        <v>2</v>
      </c>
      <c r="O14" s="12">
        <f>(N14/M14)</f>
        <v>0.2857142857142857</v>
      </c>
      <c r="P14" s="11">
        <v>2</v>
      </c>
      <c r="Q14" s="25">
        <v>2</v>
      </c>
      <c r="R14" s="12">
        <f>(Q14/P14)</f>
        <v>1</v>
      </c>
      <c r="S14" s="13">
        <v>0</v>
      </c>
      <c r="T14" s="13">
        <v>1</v>
      </c>
      <c r="U14" s="13">
        <v>0</v>
      </c>
      <c r="V14" s="13">
        <v>0</v>
      </c>
      <c r="W14" s="14">
        <v>1</v>
      </c>
      <c r="X14" s="13">
        <v>2</v>
      </c>
      <c r="Y14" s="13">
        <v>0</v>
      </c>
      <c r="Z14" s="13">
        <v>1</v>
      </c>
      <c r="AA14" s="79">
        <f>(E14*2)+(H14*2)+(K14*3)+(Q14*1)</f>
        <v>7</v>
      </c>
      <c r="AB14" s="77">
        <f>C14/AA14</f>
        <v>1</v>
      </c>
    </row>
    <row r="15" spans="1:28" s="29" customFormat="1" ht="13.5">
      <c r="A15" s="26"/>
      <c r="B15" s="27"/>
      <c r="C15" s="28"/>
      <c r="D15" s="129">
        <f>(D14-E14)*(-2)+(E14*2)</f>
        <v>-4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2</v>
      </c>
      <c r="K15" s="130"/>
      <c r="L15" s="20"/>
      <c r="M15" s="129">
        <f>D15+G15+J15</f>
        <v>-2</v>
      </c>
      <c r="N15" s="130"/>
      <c r="O15" s="19"/>
      <c r="P15" s="129">
        <f>(P14-Q14)*(-1)+(Q14*1)</f>
        <v>2</v>
      </c>
      <c r="Q15" s="130"/>
      <c r="R15" s="19"/>
      <c r="S15" s="21">
        <f>S14*1</f>
        <v>0</v>
      </c>
      <c r="T15" s="21">
        <f>T14*1</f>
        <v>1</v>
      </c>
      <c r="U15" s="21">
        <f>U14*(1)</f>
        <v>0</v>
      </c>
      <c r="V15" s="22">
        <f>V14*(-1)</f>
        <v>0</v>
      </c>
      <c r="W15" s="23">
        <f>W14*(1)</f>
        <v>1</v>
      </c>
      <c r="X15" s="21">
        <f>X14*(1)</f>
        <v>2</v>
      </c>
      <c r="Y15" s="22">
        <f>Y14*(-1)</f>
        <v>0</v>
      </c>
      <c r="Z15" s="22">
        <f>Z14*(-1)</f>
        <v>-1</v>
      </c>
      <c r="AA15" s="80">
        <f>SUM(M15:Z15)</f>
        <v>3</v>
      </c>
      <c r="AB15" s="76">
        <f>C14/AA15</f>
        <v>2.3333333333333335</v>
      </c>
    </row>
    <row r="16" spans="1:28" s="4" customFormat="1" ht="12.75">
      <c r="A16" s="5">
        <v>8</v>
      </c>
      <c r="B16" s="6" t="s">
        <v>15</v>
      </c>
      <c r="C16" s="61">
        <v>34</v>
      </c>
      <c r="D16" s="8">
        <v>4</v>
      </c>
      <c r="E16" s="25">
        <v>3</v>
      </c>
      <c r="F16" s="10">
        <f>(E16/D16)</f>
        <v>0.75</v>
      </c>
      <c r="G16" s="11">
        <v>4</v>
      </c>
      <c r="H16" s="25">
        <v>0</v>
      </c>
      <c r="I16" s="12">
        <f>(H16/G16)</f>
        <v>0</v>
      </c>
      <c r="J16" s="8">
        <v>7</v>
      </c>
      <c r="K16" s="25">
        <v>4</v>
      </c>
      <c r="L16" s="12">
        <f>K16/J16</f>
        <v>0.5714285714285714</v>
      </c>
      <c r="M16" s="11">
        <f>D16+G16+J16</f>
        <v>15</v>
      </c>
      <c r="N16" s="25">
        <f>E16+H16+K16</f>
        <v>7</v>
      </c>
      <c r="O16" s="12">
        <f>(N16/M16)</f>
        <v>0.4666666666666667</v>
      </c>
      <c r="P16" s="11">
        <v>6</v>
      </c>
      <c r="Q16" s="25">
        <v>4</v>
      </c>
      <c r="R16" s="12">
        <f>(Q16/P16)</f>
        <v>0.6666666666666666</v>
      </c>
      <c r="S16" s="13">
        <v>4</v>
      </c>
      <c r="T16" s="13">
        <v>0</v>
      </c>
      <c r="U16" s="13">
        <v>3</v>
      </c>
      <c r="V16" s="13">
        <v>2</v>
      </c>
      <c r="W16" s="14">
        <v>1</v>
      </c>
      <c r="X16" s="13">
        <v>5</v>
      </c>
      <c r="Y16" s="13">
        <v>0</v>
      </c>
      <c r="Z16" s="13">
        <v>2</v>
      </c>
      <c r="AA16" s="79">
        <f>(E16*2)+(H16*2)+(K16*3)+(Q16*1)</f>
        <v>22</v>
      </c>
      <c r="AB16" s="77">
        <f>C16/AA16</f>
        <v>1.5454545454545454</v>
      </c>
    </row>
    <row r="17" spans="1:28" s="29" customFormat="1" ht="13.5">
      <c r="A17" s="26"/>
      <c r="B17" s="27"/>
      <c r="C17" s="28"/>
      <c r="D17" s="129">
        <f>(D16-E16)*(-2)+(E16*2)</f>
        <v>4</v>
      </c>
      <c r="E17" s="130"/>
      <c r="F17" s="18"/>
      <c r="G17" s="129">
        <f>(G16-H16)*(-1)+(H16*2)</f>
        <v>-4</v>
      </c>
      <c r="H17" s="130"/>
      <c r="I17" s="19"/>
      <c r="J17" s="129">
        <f>(J16-K16)*(-1)+(K16*3)</f>
        <v>9</v>
      </c>
      <c r="K17" s="130"/>
      <c r="L17" s="20"/>
      <c r="M17" s="129">
        <f t="shared" si="0"/>
        <v>9</v>
      </c>
      <c r="N17" s="130"/>
      <c r="O17" s="19"/>
      <c r="P17" s="129">
        <f>(P16-Q16)*(-1)+(Q16*1)</f>
        <v>2</v>
      </c>
      <c r="Q17" s="130"/>
      <c r="R17" s="19"/>
      <c r="S17" s="21">
        <f>S16*1</f>
        <v>4</v>
      </c>
      <c r="T17" s="21">
        <f>T16*1</f>
        <v>0</v>
      </c>
      <c r="U17" s="21">
        <f>U16*(1)</f>
        <v>3</v>
      </c>
      <c r="V17" s="22">
        <f>V16*(-1)</f>
        <v>-2</v>
      </c>
      <c r="W17" s="23">
        <f>W16*(1)</f>
        <v>1</v>
      </c>
      <c r="X17" s="21">
        <f>X16*(1)</f>
        <v>5</v>
      </c>
      <c r="Y17" s="22">
        <f>Y16*(-1)</f>
        <v>0</v>
      </c>
      <c r="Z17" s="22">
        <f>Z16*(-1)</f>
        <v>-2</v>
      </c>
      <c r="AA17" s="80">
        <f>SUM(M17:Z17)</f>
        <v>20</v>
      </c>
      <c r="AB17" s="76">
        <f>C16/AA17</f>
        <v>1.7</v>
      </c>
    </row>
    <row r="18" spans="1:28" s="4" customFormat="1" ht="12.75">
      <c r="A18" s="5">
        <v>9</v>
      </c>
      <c r="B18" s="6" t="s">
        <v>18</v>
      </c>
      <c r="C18" s="61">
        <v>30</v>
      </c>
      <c r="D18" s="8">
        <v>8</v>
      </c>
      <c r="E18" s="25">
        <v>4</v>
      </c>
      <c r="F18" s="10">
        <f>(E18/D18)</f>
        <v>0.5</v>
      </c>
      <c r="G18" s="11">
        <v>4</v>
      </c>
      <c r="H18" s="25">
        <v>2</v>
      </c>
      <c r="I18" s="12">
        <f>(H18/G18)</f>
        <v>0.5</v>
      </c>
      <c r="J18" s="8">
        <v>1</v>
      </c>
      <c r="K18" s="25">
        <v>1</v>
      </c>
      <c r="L18" s="12">
        <f>K18/J18</f>
        <v>1</v>
      </c>
      <c r="M18" s="11">
        <f>D18+G18+J18</f>
        <v>13</v>
      </c>
      <c r="N18" s="25">
        <f>E18+H18+K18</f>
        <v>7</v>
      </c>
      <c r="O18" s="12">
        <f>(N18/M18)</f>
        <v>0.5384615384615384</v>
      </c>
      <c r="P18" s="11">
        <v>0</v>
      </c>
      <c r="Q18" s="25">
        <v>0</v>
      </c>
      <c r="R18" s="12" t="e">
        <f>(Q18/P18)</f>
        <v>#DIV/0!</v>
      </c>
      <c r="S18" s="13">
        <v>9</v>
      </c>
      <c r="T18" s="13">
        <v>3</v>
      </c>
      <c r="U18" s="13">
        <v>7</v>
      </c>
      <c r="V18" s="13">
        <v>2</v>
      </c>
      <c r="W18" s="14">
        <v>1</v>
      </c>
      <c r="X18" s="13">
        <v>1</v>
      </c>
      <c r="Y18" s="13">
        <v>0</v>
      </c>
      <c r="Z18" s="13">
        <v>1</v>
      </c>
      <c r="AA18" s="79">
        <f>(E18*2)+(H18*2)+(K18*3)+(Q18*1)</f>
        <v>15</v>
      </c>
      <c r="AB18" s="77">
        <f>C18/AA18</f>
        <v>2</v>
      </c>
    </row>
    <row r="19" spans="1:28" s="29" customFormat="1" ht="13.5">
      <c r="A19" s="26"/>
      <c r="B19" s="27"/>
      <c r="C19" s="28"/>
      <c r="D19" s="129">
        <f>(D18-E18)*(-2)+(E18*2)</f>
        <v>0</v>
      </c>
      <c r="E19" s="130"/>
      <c r="F19" s="18"/>
      <c r="G19" s="129">
        <f>(G18-H18)*(-1)+(H18*2)</f>
        <v>2</v>
      </c>
      <c r="H19" s="130"/>
      <c r="I19" s="19"/>
      <c r="J19" s="129">
        <f>(J18-K18)*(-1)+(K18*3)</f>
        <v>3</v>
      </c>
      <c r="K19" s="130"/>
      <c r="L19" s="20"/>
      <c r="M19" s="129">
        <f t="shared" si="0"/>
        <v>5</v>
      </c>
      <c r="N19" s="130"/>
      <c r="O19" s="19"/>
      <c r="P19" s="129">
        <f>(P18-Q18)*(-1)+(Q18*1)</f>
        <v>0</v>
      </c>
      <c r="Q19" s="130"/>
      <c r="R19" s="19"/>
      <c r="S19" s="21">
        <f>S18*1</f>
        <v>9</v>
      </c>
      <c r="T19" s="21">
        <f>T18*1</f>
        <v>3</v>
      </c>
      <c r="U19" s="21">
        <f>U18*(1)</f>
        <v>7</v>
      </c>
      <c r="V19" s="22">
        <f>V18*(-1)</f>
        <v>-2</v>
      </c>
      <c r="W19" s="23">
        <f>W18*(1)</f>
        <v>1</v>
      </c>
      <c r="X19" s="21">
        <f>X18*(1)</f>
        <v>1</v>
      </c>
      <c r="Y19" s="22">
        <f>Y18*(-1)</f>
        <v>0</v>
      </c>
      <c r="Z19" s="22">
        <f>Z18*(-1)</f>
        <v>-1</v>
      </c>
      <c r="AA19" s="80">
        <f>SUM(M19:Z19)</f>
        <v>23</v>
      </c>
      <c r="AB19" s="76">
        <f>C18/AA19</f>
        <v>1.3043478260869565</v>
      </c>
    </row>
    <row r="20" spans="1:28" s="4" customFormat="1" ht="12.75">
      <c r="A20" s="5">
        <v>10</v>
      </c>
      <c r="B20" s="6" t="s">
        <v>14</v>
      </c>
      <c r="C20" s="61">
        <v>8</v>
      </c>
      <c r="D20" s="8">
        <v>0</v>
      </c>
      <c r="E20" s="25">
        <v>0</v>
      </c>
      <c r="F20" s="10" t="e">
        <f>(E20/D20)</f>
        <v>#DIV/0!</v>
      </c>
      <c r="G20" s="11">
        <v>2</v>
      </c>
      <c r="H20" s="25">
        <v>1</v>
      </c>
      <c r="I20" s="12">
        <f>(H20/G20)</f>
        <v>0.5</v>
      </c>
      <c r="J20" s="8">
        <v>1</v>
      </c>
      <c r="K20" s="25">
        <v>1</v>
      </c>
      <c r="L20" s="12">
        <f>K20/J20</f>
        <v>1</v>
      </c>
      <c r="M20" s="11">
        <f>D20+G20+J20</f>
        <v>3</v>
      </c>
      <c r="N20" s="25">
        <f>E20+H20+K20</f>
        <v>2</v>
      </c>
      <c r="O20" s="12">
        <f>(N20/M20)</f>
        <v>0.6666666666666666</v>
      </c>
      <c r="P20" s="11">
        <v>0</v>
      </c>
      <c r="Q20" s="25">
        <v>0</v>
      </c>
      <c r="R20" s="12" t="e">
        <f>(Q20/P20)</f>
        <v>#DIV/0!</v>
      </c>
      <c r="S20" s="13">
        <v>1</v>
      </c>
      <c r="T20" s="13">
        <v>0</v>
      </c>
      <c r="U20" s="13">
        <v>1</v>
      </c>
      <c r="V20" s="13">
        <v>0</v>
      </c>
      <c r="W20" s="14">
        <v>0</v>
      </c>
      <c r="X20" s="13">
        <v>0</v>
      </c>
      <c r="Y20" s="13">
        <v>0</v>
      </c>
      <c r="Z20" s="13">
        <v>0</v>
      </c>
      <c r="AA20" s="79">
        <f>(E20*2)+(H20*2)+(K20*3)+(Q20*1)</f>
        <v>5</v>
      </c>
      <c r="AB20" s="77">
        <f>C20/AA20</f>
        <v>1.6</v>
      </c>
    </row>
    <row r="21" spans="1:28" s="29" customFormat="1" ht="13.5">
      <c r="A21" s="26"/>
      <c r="B21" s="27"/>
      <c r="C21" s="28"/>
      <c r="D21" s="129">
        <f>(D20-E20)*(-2)+(E20*2)</f>
        <v>0</v>
      </c>
      <c r="E21" s="130"/>
      <c r="F21" s="18"/>
      <c r="G21" s="129">
        <f>(G20-H20)*(-1)+(H20*2)</f>
        <v>1</v>
      </c>
      <c r="H21" s="130"/>
      <c r="I21" s="19"/>
      <c r="J21" s="129">
        <f>(J20-K20)*(-1)+(K20*3)</f>
        <v>3</v>
      </c>
      <c r="K21" s="130"/>
      <c r="L21" s="20"/>
      <c r="M21" s="129">
        <f t="shared" si="0"/>
        <v>4</v>
      </c>
      <c r="N21" s="130"/>
      <c r="O21" s="19"/>
      <c r="P21" s="129">
        <f>(P20-Q20)*(-1)+(Q20*1)</f>
        <v>0</v>
      </c>
      <c r="Q21" s="130"/>
      <c r="R21" s="19"/>
      <c r="S21" s="21">
        <f>S20*1</f>
        <v>1</v>
      </c>
      <c r="T21" s="21">
        <f>T20*1</f>
        <v>0</v>
      </c>
      <c r="U21" s="21">
        <f>U20*(1)</f>
        <v>1</v>
      </c>
      <c r="V21" s="22">
        <f>V20*(-1)</f>
        <v>0</v>
      </c>
      <c r="W21" s="23">
        <f>W20*(1)</f>
        <v>0</v>
      </c>
      <c r="X21" s="21">
        <f>X20*(1)</f>
        <v>0</v>
      </c>
      <c r="Y21" s="22">
        <f>Y20*(-1)</f>
        <v>0</v>
      </c>
      <c r="Z21" s="22">
        <f>Z20*(-1)</f>
        <v>0</v>
      </c>
      <c r="AA21" s="80">
        <f>SUM(M21:Z21)</f>
        <v>6</v>
      </c>
      <c r="AB21" s="76">
        <f>C20/AA21</f>
        <v>1.3333333333333333</v>
      </c>
    </row>
    <row r="22" spans="1:28" s="4" customFormat="1" ht="12.75">
      <c r="A22" s="5">
        <v>11</v>
      </c>
      <c r="B22" s="6" t="s">
        <v>16</v>
      </c>
      <c r="C22" s="61">
        <v>8</v>
      </c>
      <c r="D22" s="8">
        <v>0</v>
      </c>
      <c r="E22" s="25">
        <v>0</v>
      </c>
      <c r="F22" s="10" t="e">
        <f>(E22/D22)</f>
        <v>#DIV/0!</v>
      </c>
      <c r="G22" s="11">
        <v>0</v>
      </c>
      <c r="H22" s="25">
        <v>0</v>
      </c>
      <c r="I22" s="12" t="e">
        <f>(H22/G22)</f>
        <v>#DIV/0!</v>
      </c>
      <c r="J22" s="8">
        <v>1</v>
      </c>
      <c r="K22" s="25">
        <v>0</v>
      </c>
      <c r="L22" s="12">
        <f>K22/J22</f>
        <v>0</v>
      </c>
      <c r="M22" s="11">
        <f>D22+G22+J22</f>
        <v>1</v>
      </c>
      <c r="N22" s="25">
        <f>E22+H22+K22</f>
        <v>0</v>
      </c>
      <c r="O22" s="12">
        <f>(N22/M22)</f>
        <v>0</v>
      </c>
      <c r="P22" s="11">
        <v>0</v>
      </c>
      <c r="Q22" s="25">
        <v>0</v>
      </c>
      <c r="R22" s="12" t="e">
        <f>(Q22/P22)</f>
        <v>#DIV/0!</v>
      </c>
      <c r="S22" s="13">
        <v>0</v>
      </c>
      <c r="T22" s="13">
        <v>1</v>
      </c>
      <c r="U22" s="13">
        <v>0</v>
      </c>
      <c r="V22" s="13">
        <v>2</v>
      </c>
      <c r="W22" s="14">
        <v>0</v>
      </c>
      <c r="X22" s="13">
        <v>1</v>
      </c>
      <c r="Y22" s="13">
        <v>0</v>
      </c>
      <c r="Z22" s="13">
        <v>0</v>
      </c>
      <c r="AA22" s="79">
        <f>(E22*2)+(H22*2)+(K22*3)+(Q22*1)</f>
        <v>0</v>
      </c>
      <c r="AB22" s="77" t="e">
        <f>C22/AA22</f>
        <v>#DIV/0!</v>
      </c>
    </row>
    <row r="23" spans="1:28" s="29" customFormat="1" ht="13.5">
      <c r="A23" s="26"/>
      <c r="B23" s="27"/>
      <c r="C23" s="28"/>
      <c r="D23" s="129">
        <f>(D22-E22)*(-2)+(E22*2)</f>
        <v>0</v>
      </c>
      <c r="E23" s="130"/>
      <c r="F23" s="18"/>
      <c r="G23" s="129">
        <f>(G22-H22)*(-1)+(H22*2)</f>
        <v>0</v>
      </c>
      <c r="H23" s="130"/>
      <c r="I23" s="19"/>
      <c r="J23" s="129">
        <f>(J22-K22)*(-1)+(K22*3)</f>
        <v>-1</v>
      </c>
      <c r="K23" s="130"/>
      <c r="L23" s="20"/>
      <c r="M23" s="129">
        <f t="shared" si="0"/>
        <v>-1</v>
      </c>
      <c r="N23" s="130"/>
      <c r="O23" s="19"/>
      <c r="P23" s="129">
        <f>(P22-Q22)*(-1)+(Q22*1)</f>
        <v>0</v>
      </c>
      <c r="Q23" s="130"/>
      <c r="R23" s="19"/>
      <c r="S23" s="21">
        <f>S22*1</f>
        <v>0</v>
      </c>
      <c r="T23" s="21">
        <f>T22*1</f>
        <v>1</v>
      </c>
      <c r="U23" s="21">
        <f>U22*(1)</f>
        <v>0</v>
      </c>
      <c r="V23" s="22">
        <f>V22*(-1)</f>
        <v>-2</v>
      </c>
      <c r="W23" s="23">
        <f>W22*(1)</f>
        <v>0</v>
      </c>
      <c r="X23" s="21">
        <f>X22*(1)</f>
        <v>1</v>
      </c>
      <c r="Y23" s="22">
        <f>Y22*(-1)</f>
        <v>0</v>
      </c>
      <c r="Z23" s="22">
        <f>Z22*(-1)</f>
        <v>0</v>
      </c>
      <c r="AA23" s="80">
        <f>SUM(M23:Z23)</f>
        <v>-1</v>
      </c>
      <c r="AB23" s="76">
        <f>C22/AA23</f>
        <v>-8</v>
      </c>
    </row>
    <row r="24" spans="1:28" s="4" customFormat="1" ht="12.75">
      <c r="A24" s="5">
        <v>12</v>
      </c>
      <c r="B24" s="6" t="s">
        <v>17</v>
      </c>
      <c r="C24" s="61">
        <v>11</v>
      </c>
      <c r="D24" s="8">
        <v>1</v>
      </c>
      <c r="E24" s="25">
        <v>1</v>
      </c>
      <c r="F24" s="10">
        <f>(E24/D24)</f>
        <v>1</v>
      </c>
      <c r="G24" s="11">
        <v>0</v>
      </c>
      <c r="H24" s="25">
        <v>0</v>
      </c>
      <c r="I24" s="12" t="e">
        <f>(H24/G24)</f>
        <v>#DIV/0!</v>
      </c>
      <c r="J24" s="8">
        <v>0</v>
      </c>
      <c r="K24" s="25">
        <v>0</v>
      </c>
      <c r="L24" s="12" t="e">
        <f>K24/J24</f>
        <v>#DIV/0!</v>
      </c>
      <c r="M24" s="11">
        <f>D24+G24+J24</f>
        <v>1</v>
      </c>
      <c r="N24" s="25">
        <f>E24+H24+K24</f>
        <v>1</v>
      </c>
      <c r="O24" s="12">
        <f>(N24/M24)</f>
        <v>1</v>
      </c>
      <c r="P24" s="11">
        <v>3</v>
      </c>
      <c r="Q24" s="25">
        <v>0</v>
      </c>
      <c r="R24" s="12">
        <f>(Q24/P24)</f>
        <v>0</v>
      </c>
      <c r="S24" s="13">
        <v>3</v>
      </c>
      <c r="T24" s="13">
        <v>0</v>
      </c>
      <c r="U24" s="13">
        <v>1</v>
      </c>
      <c r="V24" s="13">
        <v>0</v>
      </c>
      <c r="W24" s="14">
        <v>0</v>
      </c>
      <c r="X24" s="13">
        <v>3</v>
      </c>
      <c r="Y24" s="13">
        <v>0</v>
      </c>
      <c r="Z24" s="13">
        <v>1</v>
      </c>
      <c r="AA24" s="79">
        <f>(E24*2)+(H24*2)+(K24*3)+(Q24*1)</f>
        <v>2</v>
      </c>
      <c r="AB24" s="77">
        <f>C24/AA24</f>
        <v>5.5</v>
      </c>
    </row>
    <row r="25" spans="1:28" s="29" customFormat="1" ht="13.5">
      <c r="A25" s="26"/>
      <c r="B25" s="27"/>
      <c r="C25" s="28"/>
      <c r="D25" s="129">
        <f>(D24-E24)*(-2)+(E24*2)</f>
        <v>2</v>
      </c>
      <c r="E25" s="130"/>
      <c r="F25" s="18"/>
      <c r="G25" s="129">
        <f>(G24-H24)*(-1)+(H24*2)</f>
        <v>0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2</v>
      </c>
      <c r="N25" s="130"/>
      <c r="O25" s="19"/>
      <c r="P25" s="129">
        <f>(P24-Q24)*(-1)+(Q24*1)</f>
        <v>-3</v>
      </c>
      <c r="Q25" s="130"/>
      <c r="R25" s="19"/>
      <c r="S25" s="21">
        <f>S24*1</f>
        <v>3</v>
      </c>
      <c r="T25" s="21">
        <f>T24*1</f>
        <v>0</v>
      </c>
      <c r="U25" s="21">
        <f>U24*(1)</f>
        <v>1</v>
      </c>
      <c r="V25" s="22">
        <f>V24*(-1)</f>
        <v>0</v>
      </c>
      <c r="W25" s="23">
        <f>W24*(1)</f>
        <v>0</v>
      </c>
      <c r="X25" s="21">
        <f>X24*(1)</f>
        <v>3</v>
      </c>
      <c r="Y25" s="22">
        <f>Y24*(-1)</f>
        <v>0</v>
      </c>
      <c r="Z25" s="22">
        <f>Z24*(-1)</f>
        <v>-1</v>
      </c>
      <c r="AA25" s="80">
        <f>SUM(M25:Z25)</f>
        <v>5</v>
      </c>
      <c r="AB25" s="76">
        <f>C24/AA25</f>
        <v>2.2</v>
      </c>
    </row>
    <row r="26" spans="1:28" s="4" customFormat="1" ht="12.75">
      <c r="A26" s="5">
        <v>13</v>
      </c>
      <c r="B26" s="6" t="s">
        <v>23</v>
      </c>
      <c r="C26" s="61">
        <v>33</v>
      </c>
      <c r="D26" s="8">
        <v>5</v>
      </c>
      <c r="E26" s="25">
        <v>3</v>
      </c>
      <c r="F26" s="10">
        <f>(E26/D26)</f>
        <v>0.6</v>
      </c>
      <c r="G26" s="11">
        <v>13</v>
      </c>
      <c r="H26" s="25">
        <v>5</v>
      </c>
      <c r="I26" s="12">
        <f>(H26/G26)</f>
        <v>0.38461538461538464</v>
      </c>
      <c r="J26" s="8">
        <v>3</v>
      </c>
      <c r="K26" s="25">
        <v>1</v>
      </c>
      <c r="L26" s="12">
        <f>K26/J26</f>
        <v>0.3333333333333333</v>
      </c>
      <c r="M26" s="11">
        <f>D26+G26+J26</f>
        <v>21</v>
      </c>
      <c r="N26" s="25">
        <f>E26+H26+K26</f>
        <v>9</v>
      </c>
      <c r="O26" s="12">
        <f>(N26/M26)</f>
        <v>0.42857142857142855</v>
      </c>
      <c r="P26" s="11">
        <v>6</v>
      </c>
      <c r="Q26" s="25">
        <v>5</v>
      </c>
      <c r="R26" s="12">
        <f>(Q26/P26)</f>
        <v>0.8333333333333334</v>
      </c>
      <c r="S26" s="13">
        <v>7</v>
      </c>
      <c r="T26" s="13">
        <v>3</v>
      </c>
      <c r="U26" s="13">
        <v>0</v>
      </c>
      <c r="V26" s="13">
        <v>2</v>
      </c>
      <c r="W26" s="14">
        <v>1</v>
      </c>
      <c r="X26" s="13">
        <v>4</v>
      </c>
      <c r="Y26" s="13">
        <v>0</v>
      </c>
      <c r="Z26" s="13">
        <v>0</v>
      </c>
      <c r="AA26" s="79">
        <f>(E26*2)+(H26*2)+(K26*3)+(Q26*1)</f>
        <v>24</v>
      </c>
      <c r="AB26" s="77">
        <f>C26/AA26</f>
        <v>1.375</v>
      </c>
    </row>
    <row r="27" spans="1:28" s="29" customFormat="1" ht="13.5">
      <c r="A27" s="26"/>
      <c r="B27" s="27"/>
      <c r="C27" s="28"/>
      <c r="D27" s="129">
        <f>(D26-E26)*(-2)+(E26*2)</f>
        <v>2</v>
      </c>
      <c r="E27" s="130"/>
      <c r="F27" s="18"/>
      <c r="G27" s="129">
        <f>(G26-H26)*(-1)+(H26*2)</f>
        <v>2</v>
      </c>
      <c r="H27" s="130"/>
      <c r="I27" s="19"/>
      <c r="J27" s="129">
        <f>(J26-K26)*(-1)+(K26*3)</f>
        <v>1</v>
      </c>
      <c r="K27" s="130"/>
      <c r="L27" s="20"/>
      <c r="M27" s="129">
        <f t="shared" si="0"/>
        <v>5</v>
      </c>
      <c r="N27" s="130"/>
      <c r="O27" s="19"/>
      <c r="P27" s="129">
        <f>(P26-Q26)*(-1)+(Q26*1)</f>
        <v>4</v>
      </c>
      <c r="Q27" s="130"/>
      <c r="R27" s="19"/>
      <c r="S27" s="21">
        <f>S26*1</f>
        <v>7</v>
      </c>
      <c r="T27" s="21">
        <f>T26*1</f>
        <v>3</v>
      </c>
      <c r="U27" s="21">
        <f>U26*(1)</f>
        <v>0</v>
      </c>
      <c r="V27" s="22">
        <f>V26*(-1)</f>
        <v>-2</v>
      </c>
      <c r="W27" s="23">
        <f>W26*(1)</f>
        <v>1</v>
      </c>
      <c r="X27" s="21">
        <f>X26*(1)</f>
        <v>4</v>
      </c>
      <c r="Y27" s="22">
        <f>Y26*(-1)</f>
        <v>0</v>
      </c>
      <c r="Z27" s="22">
        <f>Z26*(-1)</f>
        <v>0</v>
      </c>
      <c r="AA27" s="80">
        <f>SUM(M27:Z27)</f>
        <v>22</v>
      </c>
      <c r="AB27" s="76">
        <f>C26/AA27</f>
        <v>1.5</v>
      </c>
    </row>
    <row r="28" spans="1:28" s="4" customFormat="1" ht="12.75">
      <c r="A28" s="59">
        <v>14</v>
      </c>
      <c r="B28" s="60" t="s">
        <v>22</v>
      </c>
      <c r="C28" s="61">
        <v>10</v>
      </c>
      <c r="D28" s="8">
        <v>5</v>
      </c>
      <c r="E28" s="25">
        <v>4</v>
      </c>
      <c r="F28" s="10">
        <f>(E28/D28)</f>
        <v>0.8</v>
      </c>
      <c r="G28" s="11">
        <v>0</v>
      </c>
      <c r="H28" s="25">
        <v>0</v>
      </c>
      <c r="I28" s="12" t="e">
        <f>(H28/G28)</f>
        <v>#DIV/0!</v>
      </c>
      <c r="J28" s="8">
        <v>0</v>
      </c>
      <c r="K28" s="25">
        <v>0</v>
      </c>
      <c r="L28" s="12" t="e">
        <f>K28/J28</f>
        <v>#DIV/0!</v>
      </c>
      <c r="M28" s="11">
        <f>D28+G28+J28</f>
        <v>5</v>
      </c>
      <c r="N28" s="25">
        <f>E28+H28+K28</f>
        <v>4</v>
      </c>
      <c r="O28" s="12">
        <f>(N28/M28)</f>
        <v>0.8</v>
      </c>
      <c r="P28" s="11">
        <v>0</v>
      </c>
      <c r="Q28" s="25">
        <v>0</v>
      </c>
      <c r="R28" s="12" t="e">
        <f>(Q28/P28)</f>
        <v>#DIV/0!</v>
      </c>
      <c r="S28" s="13">
        <v>4</v>
      </c>
      <c r="T28" s="13">
        <v>1</v>
      </c>
      <c r="U28" s="13">
        <v>0</v>
      </c>
      <c r="V28" s="13">
        <v>0</v>
      </c>
      <c r="W28" s="14">
        <v>0</v>
      </c>
      <c r="X28" s="13">
        <v>1</v>
      </c>
      <c r="Y28" s="13">
        <v>0</v>
      </c>
      <c r="Z28" s="13">
        <v>0</v>
      </c>
      <c r="AA28" s="79">
        <f>(E28*2)+(H28*2)+(K28*3)+(Q28*1)</f>
        <v>8</v>
      </c>
      <c r="AB28" s="77">
        <f>C28/AA28</f>
        <v>1.25</v>
      </c>
    </row>
    <row r="29" spans="1:28" s="29" customFormat="1" ht="13.5">
      <c r="A29" s="26"/>
      <c r="B29" s="27"/>
      <c r="C29" s="28"/>
      <c r="D29" s="129">
        <f>(D28-E28)*(-2)+(E28*2)</f>
        <v>6</v>
      </c>
      <c r="E29" s="130"/>
      <c r="F29" s="18"/>
      <c r="G29" s="129">
        <f>(G28-H28)*(-1)+(H28*2)</f>
        <v>0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6</v>
      </c>
      <c r="N29" s="130"/>
      <c r="O29" s="19"/>
      <c r="P29" s="129">
        <f>(P28-Q28)*(-1)+(Q28*1)</f>
        <v>0</v>
      </c>
      <c r="Q29" s="130"/>
      <c r="R29" s="19"/>
      <c r="S29" s="21">
        <f>S28*1</f>
        <v>4</v>
      </c>
      <c r="T29" s="21">
        <f>T28*1</f>
        <v>1</v>
      </c>
      <c r="U29" s="21">
        <f>U28*(1)</f>
        <v>0</v>
      </c>
      <c r="V29" s="22">
        <f>V28*(-1)</f>
        <v>0</v>
      </c>
      <c r="W29" s="23">
        <f>W28*(1)</f>
        <v>0</v>
      </c>
      <c r="X29" s="21">
        <f>X28*(1)</f>
        <v>1</v>
      </c>
      <c r="Y29" s="22">
        <f>Y28*(-1)</f>
        <v>0</v>
      </c>
      <c r="Z29" s="22">
        <f>Z28*(-1)</f>
        <v>0</v>
      </c>
      <c r="AA29" s="80">
        <f>SUM(M29:Z29)</f>
        <v>12</v>
      </c>
      <c r="AB29" s="76">
        <f>C28/AA29</f>
        <v>0.8333333333333334</v>
      </c>
    </row>
    <row r="30" spans="1:28" s="4" customFormat="1" ht="12.75">
      <c r="A30" s="5">
        <v>15</v>
      </c>
      <c r="B30" s="6" t="s">
        <v>20</v>
      </c>
      <c r="C30" s="7">
        <v>25</v>
      </c>
      <c r="D30" s="8">
        <v>4</v>
      </c>
      <c r="E30" s="25">
        <v>2</v>
      </c>
      <c r="F30" s="10">
        <f>(E30/D30)</f>
        <v>0.5</v>
      </c>
      <c r="G30" s="11">
        <v>0</v>
      </c>
      <c r="H30" s="25">
        <v>0</v>
      </c>
      <c r="I30" s="12" t="e">
        <f>(H30/G30)</f>
        <v>#DIV/0!</v>
      </c>
      <c r="J30" s="8">
        <v>0</v>
      </c>
      <c r="K30" s="25">
        <v>0</v>
      </c>
      <c r="L30" s="12" t="e">
        <f>K30/J30</f>
        <v>#DIV/0!</v>
      </c>
      <c r="M30" s="11">
        <f>D30+G30+J30</f>
        <v>4</v>
      </c>
      <c r="N30" s="25">
        <f>E30+H30+K30</f>
        <v>2</v>
      </c>
      <c r="O30" s="12">
        <f>(N30/M30)</f>
        <v>0.5</v>
      </c>
      <c r="P30" s="11">
        <v>4</v>
      </c>
      <c r="Q30" s="25">
        <v>4</v>
      </c>
      <c r="R30" s="12">
        <f>(Q30/P30)</f>
        <v>1</v>
      </c>
      <c r="S30" s="13">
        <v>3</v>
      </c>
      <c r="T30" s="13">
        <v>0</v>
      </c>
      <c r="U30" s="13">
        <v>2</v>
      </c>
      <c r="V30" s="13">
        <v>2</v>
      </c>
      <c r="W30" s="14">
        <v>1</v>
      </c>
      <c r="X30" s="13">
        <v>2</v>
      </c>
      <c r="Y30" s="13">
        <v>3</v>
      </c>
      <c r="Z30" s="13">
        <v>0</v>
      </c>
      <c r="AA30" s="79">
        <f>(E30*2)+(H30*2)+(K30*3)+(Q30*1)</f>
        <v>8</v>
      </c>
      <c r="AB30" s="77">
        <f>C30/AA30</f>
        <v>3.125</v>
      </c>
    </row>
    <row r="31" spans="1:28" s="29" customFormat="1" ht="14.25" thickBot="1">
      <c r="A31" s="30"/>
      <c r="B31" s="31"/>
      <c r="C31" s="32"/>
      <c r="D31" s="153">
        <f>(D30-E30)*(-2)+(E30*2)</f>
        <v>0</v>
      </c>
      <c r="E31" s="154"/>
      <c r="F31" s="33"/>
      <c r="G31" s="153">
        <f>(G30-H30)*(-1)+(H30*2)</f>
        <v>0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0</v>
      </c>
      <c r="N31" s="154"/>
      <c r="O31" s="34"/>
      <c r="P31" s="153">
        <f>(P30-Q30)*(-1)+(Q30*1)</f>
        <v>4</v>
      </c>
      <c r="Q31" s="154"/>
      <c r="R31" s="34"/>
      <c r="S31" s="36">
        <f>S30*1</f>
        <v>3</v>
      </c>
      <c r="T31" s="36">
        <f>T30*1</f>
        <v>0</v>
      </c>
      <c r="U31" s="36">
        <f>U30*(1)</f>
        <v>2</v>
      </c>
      <c r="V31" s="37">
        <f>V30*(-1)</f>
        <v>-2</v>
      </c>
      <c r="W31" s="38">
        <f>W30*(1)</f>
        <v>1</v>
      </c>
      <c r="X31" s="36">
        <f>X30*(1)</f>
        <v>2</v>
      </c>
      <c r="Y31" s="37">
        <f>Y30*(-1)</f>
        <v>-3</v>
      </c>
      <c r="Z31" s="37">
        <f>Z30*(-1)</f>
        <v>0</v>
      </c>
      <c r="AA31" s="81">
        <f>SUM(M31:Z31)</f>
        <v>7</v>
      </c>
      <c r="AB31" s="78">
        <f>C30/AA31</f>
        <v>3.5714285714285716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37</v>
      </c>
      <c r="E33" s="47">
        <f>SUM(E8,E10,E12,E16,E18,E20,E24,E26,E28,E30,E22,E14)</f>
        <v>20</v>
      </c>
      <c r="F33" s="48">
        <f>(E33/D33)</f>
        <v>0.5405405405405406</v>
      </c>
      <c r="G33" s="46">
        <f>SUM(G8,G10,G12,G16,G18,G20,G24,G26,G28,G30,G22,G14)</f>
        <v>26</v>
      </c>
      <c r="H33" s="47">
        <f>SUM(H8,H10,H12,H16,H18,H20,H24,H26,H28,H30,H22,H14)</f>
        <v>9</v>
      </c>
      <c r="I33" s="48">
        <f>(H33/G33)</f>
        <v>0.34615384615384615</v>
      </c>
      <c r="J33" s="46">
        <f>SUM(J8,J10,J12,J16,J18,J20,J24,J26,J28,J30,J22,J14)</f>
        <v>15</v>
      </c>
      <c r="K33" s="47">
        <f>SUM(K8,K10,K12,K16,K18,K20,K24,K26,K28,K30,K22,K14)</f>
        <v>8</v>
      </c>
      <c r="L33" s="48">
        <f>(K33/J33)</f>
        <v>0.5333333333333333</v>
      </c>
      <c r="M33" s="46">
        <f>SUM(M8,M10,M12,M16,M18,M20,M24,M26,M28,M30,M22,M14)</f>
        <v>78</v>
      </c>
      <c r="N33" s="47">
        <f>SUM(N8,N10,N12,N16,N18,N20,N24,N26,N28,N30,N22,N14)</f>
        <v>37</v>
      </c>
      <c r="O33" s="48">
        <f>(N33/M33)</f>
        <v>0.47435897435897434</v>
      </c>
      <c r="P33" s="46">
        <f>SUM(P8,P10,P12,P16,P18,P20,P24,P26,P28,P30,P22,P14)</f>
        <v>21</v>
      </c>
      <c r="Q33" s="47">
        <f>SUM(Q8,Q10,Q12,Q16,Q18,Q20,Q24,Q26,Q28,Q30,Q22,Q14)</f>
        <v>15</v>
      </c>
      <c r="R33" s="48">
        <f>(Q33/P33)</f>
        <v>0.7142857142857143</v>
      </c>
      <c r="S33" s="49">
        <f aca="true" t="shared" si="1" ref="S33:AA33">SUM(S8,S10,S12,S16,S18,S20,S24,S26,S28,S30,S22,S14)</f>
        <v>35</v>
      </c>
      <c r="T33" s="50">
        <f t="shared" si="1"/>
        <v>12</v>
      </c>
      <c r="U33" s="50">
        <f t="shared" si="1"/>
        <v>19</v>
      </c>
      <c r="V33" s="50">
        <f t="shared" si="1"/>
        <v>13</v>
      </c>
      <c r="W33" s="50">
        <f t="shared" si="1"/>
        <v>5</v>
      </c>
      <c r="X33" s="50">
        <f t="shared" si="1"/>
        <v>19</v>
      </c>
      <c r="Y33" s="50">
        <f t="shared" si="1"/>
        <v>4</v>
      </c>
      <c r="Z33" s="50">
        <f t="shared" si="1"/>
        <v>6</v>
      </c>
      <c r="AA33" s="51">
        <f t="shared" si="1"/>
        <v>97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O6:O7"/>
    <mergeCell ref="G6:H6"/>
    <mergeCell ref="I6:I7"/>
    <mergeCell ref="J6:K6"/>
    <mergeCell ref="M6:N6"/>
    <mergeCell ref="G7:H7"/>
    <mergeCell ref="J7:K7"/>
    <mergeCell ref="M7:N7"/>
    <mergeCell ref="L6:L7"/>
    <mergeCell ref="P31:Q31"/>
    <mergeCell ref="D31:E31"/>
    <mergeCell ref="G31:H31"/>
    <mergeCell ref="J31:K31"/>
    <mergeCell ref="M31:N31"/>
    <mergeCell ref="M25:N25"/>
    <mergeCell ref="P29:Q29"/>
    <mergeCell ref="D29:E29"/>
    <mergeCell ref="G29:H29"/>
    <mergeCell ref="J29:K29"/>
    <mergeCell ref="M29:N29"/>
    <mergeCell ref="M21:N21"/>
    <mergeCell ref="P25:Q25"/>
    <mergeCell ref="D27:E27"/>
    <mergeCell ref="G27:H27"/>
    <mergeCell ref="J27:K27"/>
    <mergeCell ref="M27:N27"/>
    <mergeCell ref="P27:Q27"/>
    <mergeCell ref="D25:E25"/>
    <mergeCell ref="G25:H25"/>
    <mergeCell ref="J25:K25"/>
    <mergeCell ref="M17:N17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P11:Q11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D11:E11"/>
    <mergeCell ref="G11:H11"/>
    <mergeCell ref="J11:K11"/>
    <mergeCell ref="M11:N11"/>
    <mergeCell ref="A6:A7"/>
    <mergeCell ref="B6:B7"/>
    <mergeCell ref="C6:C7"/>
    <mergeCell ref="F6:F7"/>
    <mergeCell ref="D6:E6"/>
    <mergeCell ref="D7:E7"/>
    <mergeCell ref="P9:Q9"/>
    <mergeCell ref="W6:W7"/>
    <mergeCell ref="X6:X7"/>
    <mergeCell ref="P6:Q6"/>
    <mergeCell ref="R6:R7"/>
    <mergeCell ref="S6:S7"/>
    <mergeCell ref="U6:U7"/>
    <mergeCell ref="V6:V7"/>
    <mergeCell ref="T6:T7"/>
    <mergeCell ref="P7:Q7"/>
    <mergeCell ref="D9:E9"/>
    <mergeCell ref="G9:H9"/>
    <mergeCell ref="J9:K9"/>
    <mergeCell ref="M9:N9"/>
    <mergeCell ref="Y3:AB3"/>
    <mergeCell ref="U39:U40"/>
    <mergeCell ref="AA6:AA7"/>
    <mergeCell ref="AB6:AB7"/>
    <mergeCell ref="Z6:Z7"/>
    <mergeCell ref="Y6:Y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64</v>
      </c>
      <c r="B3" s="90" t="s">
        <v>48</v>
      </c>
      <c r="C3" s="54"/>
      <c r="D3" s="54"/>
      <c r="E3" s="92" t="s">
        <v>46</v>
      </c>
      <c r="F3" s="91" t="s">
        <v>77</v>
      </c>
      <c r="J3" s="93">
        <f>N3+P3+R3+T3</f>
        <v>76</v>
      </c>
      <c r="K3" s="56" t="s">
        <v>46</v>
      </c>
      <c r="L3" s="94">
        <f>O3+Q3+S3+U3</f>
        <v>63</v>
      </c>
      <c r="M3" s="84" t="s">
        <v>49</v>
      </c>
      <c r="N3" s="84">
        <v>25</v>
      </c>
      <c r="O3" s="57">
        <v>16</v>
      </c>
      <c r="P3" s="84">
        <v>23</v>
      </c>
      <c r="Q3" s="57">
        <v>17</v>
      </c>
      <c r="R3" s="84">
        <v>12</v>
      </c>
      <c r="S3" s="57">
        <v>22</v>
      </c>
      <c r="T3" s="84">
        <v>16</v>
      </c>
      <c r="U3" s="57">
        <v>8</v>
      </c>
      <c r="V3" s="57" t="s">
        <v>49</v>
      </c>
      <c r="X3" s="56"/>
      <c r="Y3" s="157" t="s">
        <v>65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0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0</v>
      </c>
      <c r="D10" s="8">
        <v>0</v>
      </c>
      <c r="E10" s="25">
        <v>0</v>
      </c>
      <c r="F10" s="10" t="e">
        <f>(E10/D10)</f>
        <v>#DIV/0!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0</v>
      </c>
      <c r="N10" s="25">
        <f>E10+H10+K10</f>
        <v>0</v>
      </c>
      <c r="O10" s="12" t="e">
        <f>(N10/M10)</f>
        <v>#DIV/0!</v>
      </c>
      <c r="P10" s="11">
        <v>0</v>
      </c>
      <c r="Q10" s="25">
        <v>0</v>
      </c>
      <c r="R10" s="12" t="e">
        <f>(Q10/P10)</f>
        <v>#DIV/0!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13">
        <v>0</v>
      </c>
      <c r="Y10" s="13">
        <v>0</v>
      </c>
      <c r="Z10" s="13">
        <v>0</v>
      </c>
      <c r="AA10" s="79">
        <f>(E10*2)+(H10*2)+(K10*3)+(Q10*1)</f>
        <v>0</v>
      </c>
      <c r="AB10" s="77" t="e">
        <f>C10/AA10</f>
        <v>#DIV/0!</v>
      </c>
    </row>
    <row r="11" spans="1:28" s="29" customFormat="1" ht="13.5">
      <c r="A11" s="26"/>
      <c r="B11" s="27"/>
      <c r="C11" s="28"/>
      <c r="D11" s="129">
        <f>(D10-E10)*(-2)+(E10*2)</f>
        <v>0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0</v>
      </c>
      <c r="N11" s="130"/>
      <c r="O11" s="19"/>
      <c r="P11" s="129">
        <f>(P10-Q10)*(-1)+(Q10*1)</f>
        <v>0</v>
      </c>
      <c r="Q11" s="130"/>
      <c r="R11" s="19"/>
      <c r="S11" s="21">
        <f>S10*1</f>
        <v>0</v>
      </c>
      <c r="T11" s="21">
        <f>T10*1</f>
        <v>0</v>
      </c>
      <c r="U11" s="21">
        <f>U10*(1)</f>
        <v>0</v>
      </c>
      <c r="V11" s="22">
        <f>V10*(-1)</f>
        <v>0</v>
      </c>
      <c r="W11" s="23">
        <f>W10*(1)</f>
        <v>0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0</v>
      </c>
      <c r="AB11" s="76" t="e">
        <f>C10/AA11</f>
        <v>#DIV/0!</v>
      </c>
    </row>
    <row r="12" spans="1:28" s="4" customFormat="1" ht="12.75">
      <c r="A12" s="5">
        <v>6</v>
      </c>
      <c r="B12" s="6" t="s">
        <v>19</v>
      </c>
      <c r="C12" s="61">
        <v>10</v>
      </c>
      <c r="D12" s="8">
        <v>1</v>
      </c>
      <c r="E12" s="25">
        <v>1</v>
      </c>
      <c r="F12" s="10">
        <f>(E12/D12)</f>
        <v>1</v>
      </c>
      <c r="G12" s="11">
        <v>0</v>
      </c>
      <c r="H12" s="25">
        <v>0</v>
      </c>
      <c r="I12" s="12" t="e">
        <f>(H12/G12)</f>
        <v>#DIV/0!</v>
      </c>
      <c r="J12" s="8">
        <v>0</v>
      </c>
      <c r="K12" s="25">
        <v>0</v>
      </c>
      <c r="L12" s="12" t="e">
        <f>K12/J12</f>
        <v>#DIV/0!</v>
      </c>
      <c r="M12" s="11">
        <f>D12+G12+J12</f>
        <v>1</v>
      </c>
      <c r="N12" s="25">
        <f>E12+H12+K12</f>
        <v>1</v>
      </c>
      <c r="O12" s="12">
        <f>(N12/M12)</f>
        <v>1</v>
      </c>
      <c r="P12" s="11">
        <v>2</v>
      </c>
      <c r="Q12" s="25">
        <v>1</v>
      </c>
      <c r="R12" s="12">
        <f>(Q12/P12)</f>
        <v>0.5</v>
      </c>
      <c r="S12" s="13">
        <v>2</v>
      </c>
      <c r="T12" s="13">
        <v>0</v>
      </c>
      <c r="U12" s="13">
        <v>2</v>
      </c>
      <c r="V12" s="13">
        <v>0</v>
      </c>
      <c r="W12" s="14">
        <v>1</v>
      </c>
      <c r="X12" s="13">
        <v>1</v>
      </c>
      <c r="Y12" s="13">
        <v>0</v>
      </c>
      <c r="Z12" s="13">
        <v>1</v>
      </c>
      <c r="AA12" s="79">
        <f>(E12*2)+(H12*2)+(K12*3)+(Q12*1)</f>
        <v>3</v>
      </c>
      <c r="AB12" s="77">
        <f>C12/AA12</f>
        <v>3.3333333333333335</v>
      </c>
    </row>
    <row r="13" spans="1:28" s="29" customFormat="1" ht="13.5">
      <c r="A13" s="26"/>
      <c r="B13" s="27"/>
      <c r="C13" s="28"/>
      <c r="D13" s="129">
        <f>(D12-E12)*(-2)+(E12*2)</f>
        <v>2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2</v>
      </c>
      <c r="N13" s="130"/>
      <c r="O13" s="19"/>
      <c r="P13" s="129">
        <f>(P12-Q12)*(-1)+(Q12*1)</f>
        <v>0</v>
      </c>
      <c r="Q13" s="130"/>
      <c r="R13" s="19"/>
      <c r="S13" s="21">
        <f>S12*1</f>
        <v>2</v>
      </c>
      <c r="T13" s="21">
        <f>T12*1</f>
        <v>0</v>
      </c>
      <c r="U13" s="21">
        <f>U12*(1)</f>
        <v>2</v>
      </c>
      <c r="V13" s="22">
        <f>V12*(-1)</f>
        <v>0</v>
      </c>
      <c r="W13" s="23">
        <f>W12*(1)</f>
        <v>1</v>
      </c>
      <c r="X13" s="21">
        <f>X12*(1)</f>
        <v>1</v>
      </c>
      <c r="Y13" s="22">
        <f>Y12*(-1)</f>
        <v>0</v>
      </c>
      <c r="Z13" s="22">
        <f>Z12*(-1)</f>
        <v>-1</v>
      </c>
      <c r="AA13" s="80">
        <f>SUM(M13:Z13)</f>
        <v>7</v>
      </c>
      <c r="AB13" s="76">
        <f>C12/AA13</f>
        <v>1.4285714285714286</v>
      </c>
    </row>
    <row r="14" spans="1:28" s="4" customFormat="1" ht="12.75">
      <c r="A14" s="5">
        <v>7</v>
      </c>
      <c r="B14" s="6" t="s">
        <v>52</v>
      </c>
      <c r="C14" s="61">
        <v>0</v>
      </c>
      <c r="D14" s="8">
        <v>0</v>
      </c>
      <c r="E14" s="25">
        <v>0</v>
      </c>
      <c r="F14" s="10" t="e">
        <f>(E14/D14)</f>
        <v>#DIV/0!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0</v>
      </c>
      <c r="N14" s="25">
        <f>E14+H14+K14</f>
        <v>0</v>
      </c>
      <c r="O14" s="12" t="e">
        <f>(N14/M14)</f>
        <v>#DIV/0!</v>
      </c>
      <c r="P14" s="11">
        <v>0</v>
      </c>
      <c r="Q14" s="25">
        <v>0</v>
      </c>
      <c r="R14" s="12" t="e">
        <f>(Q14/P14)</f>
        <v>#DIV/0!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13">
        <v>0</v>
      </c>
      <c r="Y14" s="13">
        <v>0</v>
      </c>
      <c r="Z14" s="13">
        <v>0</v>
      </c>
      <c r="AA14" s="79">
        <f>(E14*2)+(H14*2)+(K14*3)+(Q14*1)</f>
        <v>0</v>
      </c>
      <c r="AB14" s="77" t="e">
        <f>C14/AA14</f>
        <v>#DIV/0!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0</v>
      </c>
      <c r="N15" s="130"/>
      <c r="O15" s="19"/>
      <c r="P15" s="129">
        <f>(P14-Q14)*(-1)+(Q14*1)</f>
        <v>0</v>
      </c>
      <c r="Q15" s="130"/>
      <c r="R15" s="19"/>
      <c r="S15" s="21">
        <f>S14*1</f>
        <v>0</v>
      </c>
      <c r="T15" s="21">
        <f>T14*1</f>
        <v>0</v>
      </c>
      <c r="U15" s="21">
        <f>U14*(1)</f>
        <v>0</v>
      </c>
      <c r="V15" s="22">
        <f>V14*(-1)</f>
        <v>0</v>
      </c>
      <c r="W15" s="23">
        <f>W14*(1)</f>
        <v>0</v>
      </c>
      <c r="X15" s="21">
        <f>X14*(1)</f>
        <v>0</v>
      </c>
      <c r="Y15" s="22">
        <f>Y14*(-1)</f>
        <v>0</v>
      </c>
      <c r="Z15" s="22">
        <f>Z14*(-1)</f>
        <v>0</v>
      </c>
      <c r="AA15" s="80">
        <f>SUM(M15:Z15)</f>
        <v>0</v>
      </c>
      <c r="AB15" s="76" t="e">
        <f>C14/AA15</f>
        <v>#DIV/0!</v>
      </c>
    </row>
    <row r="16" spans="1:28" s="4" customFormat="1" ht="12.75">
      <c r="A16" s="5">
        <v>8</v>
      </c>
      <c r="B16" s="6" t="s">
        <v>15</v>
      </c>
      <c r="C16" s="61">
        <v>38</v>
      </c>
      <c r="D16" s="8">
        <v>2</v>
      </c>
      <c r="E16" s="25">
        <v>1</v>
      </c>
      <c r="F16" s="10">
        <f>(E16/D16)</f>
        <v>0.5</v>
      </c>
      <c r="G16" s="11">
        <v>5</v>
      </c>
      <c r="H16" s="25">
        <v>4</v>
      </c>
      <c r="I16" s="12">
        <f>(H16/G16)</f>
        <v>0.8</v>
      </c>
      <c r="J16" s="8">
        <v>6</v>
      </c>
      <c r="K16" s="25">
        <v>0</v>
      </c>
      <c r="L16" s="12">
        <f>K16/J16</f>
        <v>0</v>
      </c>
      <c r="M16" s="11">
        <f>D16+G16+J16</f>
        <v>13</v>
      </c>
      <c r="N16" s="25">
        <f>E16+H16+K16</f>
        <v>5</v>
      </c>
      <c r="O16" s="12">
        <f>(N16/M16)</f>
        <v>0.38461538461538464</v>
      </c>
      <c r="P16" s="11">
        <v>3</v>
      </c>
      <c r="Q16" s="25">
        <v>1</v>
      </c>
      <c r="R16" s="12">
        <f>(Q16/P16)</f>
        <v>0.3333333333333333</v>
      </c>
      <c r="S16" s="13">
        <v>0</v>
      </c>
      <c r="T16" s="13">
        <v>1</v>
      </c>
      <c r="U16" s="13">
        <v>5</v>
      </c>
      <c r="V16" s="13">
        <v>1</v>
      </c>
      <c r="W16" s="14">
        <v>0</v>
      </c>
      <c r="X16" s="13">
        <v>2</v>
      </c>
      <c r="Y16" s="13">
        <v>0</v>
      </c>
      <c r="Z16" s="13">
        <v>1</v>
      </c>
      <c r="AA16" s="79">
        <f>(E16*2)+(H16*2)+(K16*3)+(Q16*1)</f>
        <v>11</v>
      </c>
      <c r="AB16" s="77">
        <f>C16/AA16</f>
        <v>3.4545454545454546</v>
      </c>
    </row>
    <row r="17" spans="1:28" s="29" customFormat="1" ht="13.5">
      <c r="A17" s="26"/>
      <c r="B17" s="27"/>
      <c r="C17" s="28"/>
      <c r="D17" s="129">
        <f>(D16-E16)*(-2)+(E16*2)</f>
        <v>0</v>
      </c>
      <c r="E17" s="130"/>
      <c r="F17" s="18"/>
      <c r="G17" s="129">
        <f>(G16-H16)*(-1)+(H16*2)</f>
        <v>7</v>
      </c>
      <c r="H17" s="130"/>
      <c r="I17" s="19"/>
      <c r="J17" s="129">
        <f>(J16-K16)*(-1)+(K16*3)</f>
        <v>-6</v>
      </c>
      <c r="K17" s="130"/>
      <c r="L17" s="20"/>
      <c r="M17" s="129">
        <f t="shared" si="0"/>
        <v>1</v>
      </c>
      <c r="N17" s="130"/>
      <c r="O17" s="19"/>
      <c r="P17" s="129">
        <f>(P16-Q16)*(-1)+(Q16*1)</f>
        <v>-1</v>
      </c>
      <c r="Q17" s="130"/>
      <c r="R17" s="19"/>
      <c r="S17" s="21">
        <f>S16*1</f>
        <v>0</v>
      </c>
      <c r="T17" s="21">
        <f>T16*1</f>
        <v>1</v>
      </c>
      <c r="U17" s="21">
        <f>U16*(1)</f>
        <v>5</v>
      </c>
      <c r="V17" s="22">
        <f>V16*(-1)</f>
        <v>-1</v>
      </c>
      <c r="W17" s="23">
        <f>W16*(1)</f>
        <v>0</v>
      </c>
      <c r="X17" s="21">
        <f>X16*(1)</f>
        <v>2</v>
      </c>
      <c r="Y17" s="22">
        <f>Y16*(-1)</f>
        <v>0</v>
      </c>
      <c r="Z17" s="22">
        <f>Z16*(-1)</f>
        <v>-1</v>
      </c>
      <c r="AA17" s="80">
        <f>SUM(M17:Z17)</f>
        <v>6</v>
      </c>
      <c r="AB17" s="76">
        <f>C16/AA17</f>
        <v>6.333333333333333</v>
      </c>
    </row>
    <row r="18" spans="1:28" s="4" customFormat="1" ht="12.75">
      <c r="A18" s="5">
        <v>9</v>
      </c>
      <c r="B18" s="6" t="s">
        <v>18</v>
      </c>
      <c r="C18" s="61">
        <v>38</v>
      </c>
      <c r="D18" s="8">
        <v>5</v>
      </c>
      <c r="E18" s="25">
        <v>4</v>
      </c>
      <c r="F18" s="10">
        <f>(E18/D18)</f>
        <v>0.8</v>
      </c>
      <c r="G18" s="11">
        <v>2</v>
      </c>
      <c r="H18" s="25">
        <v>1</v>
      </c>
      <c r="I18" s="12">
        <f>(H18/G18)</f>
        <v>0.5</v>
      </c>
      <c r="J18" s="8">
        <v>0</v>
      </c>
      <c r="K18" s="25">
        <v>0</v>
      </c>
      <c r="L18" s="12" t="e">
        <f>K18/J18</f>
        <v>#DIV/0!</v>
      </c>
      <c r="M18" s="11">
        <f>D18+G18+J18</f>
        <v>7</v>
      </c>
      <c r="N18" s="25">
        <f>E18+H18+K18</f>
        <v>5</v>
      </c>
      <c r="O18" s="12">
        <f>(N18/M18)</f>
        <v>0.7142857142857143</v>
      </c>
      <c r="P18" s="11">
        <v>6</v>
      </c>
      <c r="Q18" s="25">
        <v>3</v>
      </c>
      <c r="R18" s="12">
        <f>(Q18/P18)</f>
        <v>0.5</v>
      </c>
      <c r="S18" s="13">
        <v>9</v>
      </c>
      <c r="T18" s="13">
        <v>1</v>
      </c>
      <c r="U18" s="13">
        <v>1</v>
      </c>
      <c r="V18" s="13">
        <v>4</v>
      </c>
      <c r="W18" s="14">
        <v>0</v>
      </c>
      <c r="X18" s="13">
        <v>4</v>
      </c>
      <c r="Y18" s="13">
        <v>1</v>
      </c>
      <c r="Z18" s="13">
        <v>0</v>
      </c>
      <c r="AA18" s="79">
        <f>(E18*2)+(H18*2)+(K18*3)+(Q18*1)</f>
        <v>13</v>
      </c>
      <c r="AB18" s="77">
        <f>C18/AA18</f>
        <v>2.923076923076923</v>
      </c>
    </row>
    <row r="19" spans="1:28" s="29" customFormat="1" ht="13.5">
      <c r="A19" s="26"/>
      <c r="B19" s="27"/>
      <c r="C19" s="28"/>
      <c r="D19" s="129">
        <f>(D18-E18)*(-2)+(E18*2)</f>
        <v>6</v>
      </c>
      <c r="E19" s="130"/>
      <c r="F19" s="18"/>
      <c r="G19" s="129">
        <f>(G18-H18)*(-1)+(H18*2)</f>
        <v>1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7</v>
      </c>
      <c r="N19" s="130"/>
      <c r="O19" s="19"/>
      <c r="P19" s="129">
        <f>(P18-Q18)*(-1)+(Q18*1)</f>
        <v>0</v>
      </c>
      <c r="Q19" s="130"/>
      <c r="R19" s="19"/>
      <c r="S19" s="21">
        <f>S18*1</f>
        <v>9</v>
      </c>
      <c r="T19" s="21">
        <f>T18*1</f>
        <v>1</v>
      </c>
      <c r="U19" s="21">
        <f>U18*(1)</f>
        <v>1</v>
      </c>
      <c r="V19" s="22">
        <f>V18*(-1)</f>
        <v>-4</v>
      </c>
      <c r="W19" s="23">
        <f>W18*(1)</f>
        <v>0</v>
      </c>
      <c r="X19" s="21">
        <f>X18*(1)</f>
        <v>4</v>
      </c>
      <c r="Y19" s="22">
        <f>Y18*(-1)</f>
        <v>-1</v>
      </c>
      <c r="Z19" s="22">
        <f>Z18*(-1)</f>
        <v>0</v>
      </c>
      <c r="AA19" s="80">
        <f>SUM(M19:Z19)</f>
        <v>17</v>
      </c>
      <c r="AB19" s="76">
        <f>C18/AA19</f>
        <v>2.235294117647059</v>
      </c>
    </row>
    <row r="20" spans="1:28" s="4" customFormat="1" ht="12.75">
      <c r="A20" s="5">
        <v>10</v>
      </c>
      <c r="B20" s="6" t="s">
        <v>14</v>
      </c>
      <c r="C20" s="61">
        <v>18</v>
      </c>
      <c r="D20" s="8">
        <v>1</v>
      </c>
      <c r="E20" s="25">
        <v>1</v>
      </c>
      <c r="F20" s="10">
        <f>(E20/D20)</f>
        <v>1</v>
      </c>
      <c r="G20" s="11">
        <v>3</v>
      </c>
      <c r="H20" s="25">
        <v>1</v>
      </c>
      <c r="I20" s="12">
        <f>(H20/G20)</f>
        <v>0.3333333333333333</v>
      </c>
      <c r="J20" s="8">
        <v>3</v>
      </c>
      <c r="K20" s="25">
        <v>1</v>
      </c>
      <c r="L20" s="12">
        <f>K20/J20</f>
        <v>0.3333333333333333</v>
      </c>
      <c r="M20" s="11">
        <f>D20+G20+J20</f>
        <v>7</v>
      </c>
      <c r="N20" s="25">
        <f>E20+H20+K20</f>
        <v>3</v>
      </c>
      <c r="O20" s="12">
        <f>(N20/M20)</f>
        <v>0.42857142857142855</v>
      </c>
      <c r="P20" s="11">
        <v>0</v>
      </c>
      <c r="Q20" s="25">
        <v>0</v>
      </c>
      <c r="R20" s="12" t="e">
        <f>(Q20/P20)</f>
        <v>#DIV/0!</v>
      </c>
      <c r="S20" s="13">
        <v>0</v>
      </c>
      <c r="T20" s="13">
        <v>0</v>
      </c>
      <c r="U20" s="13">
        <v>1</v>
      </c>
      <c r="V20" s="13">
        <v>1</v>
      </c>
      <c r="W20" s="14">
        <v>0</v>
      </c>
      <c r="X20" s="13">
        <v>0</v>
      </c>
      <c r="Y20" s="13">
        <v>3</v>
      </c>
      <c r="Z20" s="13">
        <v>0</v>
      </c>
      <c r="AA20" s="79">
        <f>(E20*2)+(H20*2)+(K20*3)+(Q20*1)</f>
        <v>7</v>
      </c>
      <c r="AB20" s="77">
        <f>C20/AA20</f>
        <v>2.5714285714285716</v>
      </c>
    </row>
    <row r="21" spans="1:28" s="29" customFormat="1" ht="13.5">
      <c r="A21" s="26"/>
      <c r="B21" s="27"/>
      <c r="C21" s="28"/>
      <c r="D21" s="129">
        <f>(D20-E20)*(-2)+(E20*2)</f>
        <v>2</v>
      </c>
      <c r="E21" s="130"/>
      <c r="F21" s="18"/>
      <c r="G21" s="129">
        <f>(G20-H20)*(-1)+(H20*2)</f>
        <v>0</v>
      </c>
      <c r="H21" s="130"/>
      <c r="I21" s="19"/>
      <c r="J21" s="129">
        <f>(J20-K20)*(-1)+(K20*3)</f>
        <v>1</v>
      </c>
      <c r="K21" s="130"/>
      <c r="L21" s="20"/>
      <c r="M21" s="129">
        <f t="shared" si="0"/>
        <v>3</v>
      </c>
      <c r="N21" s="130"/>
      <c r="O21" s="19"/>
      <c r="P21" s="129">
        <f>(P20-Q20)*(-1)+(Q20*1)</f>
        <v>0</v>
      </c>
      <c r="Q21" s="130"/>
      <c r="R21" s="19"/>
      <c r="S21" s="21">
        <f>S20*1</f>
        <v>0</v>
      </c>
      <c r="T21" s="21">
        <f>T20*1</f>
        <v>0</v>
      </c>
      <c r="U21" s="21">
        <f>U20*(1)</f>
        <v>1</v>
      </c>
      <c r="V21" s="22">
        <f>V20*(-1)</f>
        <v>-1</v>
      </c>
      <c r="W21" s="23">
        <f>W20*(1)</f>
        <v>0</v>
      </c>
      <c r="X21" s="21">
        <f>X20*(1)</f>
        <v>0</v>
      </c>
      <c r="Y21" s="22">
        <f>Y20*(-1)</f>
        <v>-3</v>
      </c>
      <c r="Z21" s="22">
        <f>Z20*(-1)</f>
        <v>0</v>
      </c>
      <c r="AA21" s="80">
        <f>SUM(M21:Z21)</f>
        <v>0</v>
      </c>
      <c r="AB21" s="76" t="e">
        <f>C20/AA21</f>
        <v>#DIV/0!</v>
      </c>
    </row>
    <row r="22" spans="1:28" s="4" customFormat="1" ht="12.75">
      <c r="A22" s="5">
        <v>11</v>
      </c>
      <c r="B22" s="6" t="s">
        <v>16</v>
      </c>
      <c r="C22" s="61">
        <v>8</v>
      </c>
      <c r="D22" s="8">
        <v>0</v>
      </c>
      <c r="E22" s="25">
        <v>0</v>
      </c>
      <c r="F22" s="10" t="e">
        <f>(E22/D22)</f>
        <v>#DIV/0!</v>
      </c>
      <c r="G22" s="11">
        <v>2</v>
      </c>
      <c r="H22" s="25">
        <v>1</v>
      </c>
      <c r="I22" s="12">
        <f>(H22/G22)</f>
        <v>0.5</v>
      </c>
      <c r="J22" s="8">
        <v>1</v>
      </c>
      <c r="K22" s="25">
        <v>0</v>
      </c>
      <c r="L22" s="12">
        <f>K22/J22</f>
        <v>0</v>
      </c>
      <c r="M22" s="11">
        <f>D22+G22+J22</f>
        <v>3</v>
      </c>
      <c r="N22" s="25">
        <f>E22+H22+K22</f>
        <v>1</v>
      </c>
      <c r="O22" s="12">
        <f>(N22/M22)</f>
        <v>0.3333333333333333</v>
      </c>
      <c r="P22" s="11">
        <v>0</v>
      </c>
      <c r="Q22" s="25">
        <v>0</v>
      </c>
      <c r="R22" s="12" t="e">
        <f>(Q22/P22)</f>
        <v>#DIV/0!</v>
      </c>
      <c r="S22" s="13">
        <v>0</v>
      </c>
      <c r="T22" s="13">
        <v>1</v>
      </c>
      <c r="U22" s="13">
        <v>0</v>
      </c>
      <c r="V22" s="13">
        <v>1</v>
      </c>
      <c r="W22" s="14">
        <v>0</v>
      </c>
      <c r="X22" s="13">
        <v>1</v>
      </c>
      <c r="Y22" s="13">
        <v>0</v>
      </c>
      <c r="Z22" s="13">
        <v>2</v>
      </c>
      <c r="AA22" s="79">
        <f>(E22*2)+(H22*2)+(K22*3)+(Q22*1)</f>
        <v>2</v>
      </c>
      <c r="AB22" s="77">
        <f>C22/AA22</f>
        <v>4</v>
      </c>
    </row>
    <row r="23" spans="1:28" s="29" customFormat="1" ht="13.5">
      <c r="A23" s="26"/>
      <c r="B23" s="27"/>
      <c r="C23" s="28"/>
      <c r="D23" s="129">
        <f>(D22-E22)*(-2)+(E22*2)</f>
        <v>0</v>
      </c>
      <c r="E23" s="130"/>
      <c r="F23" s="18"/>
      <c r="G23" s="129">
        <f>(G22-H22)*(-1)+(H22*2)</f>
        <v>1</v>
      </c>
      <c r="H23" s="130"/>
      <c r="I23" s="19"/>
      <c r="J23" s="129">
        <f>(J22-K22)*(-1)+(K22*3)</f>
        <v>-1</v>
      </c>
      <c r="K23" s="130"/>
      <c r="L23" s="20"/>
      <c r="M23" s="129">
        <f t="shared" si="0"/>
        <v>0</v>
      </c>
      <c r="N23" s="130"/>
      <c r="O23" s="19"/>
      <c r="P23" s="129">
        <f>(P22-Q22)*(-1)+(Q22*1)</f>
        <v>0</v>
      </c>
      <c r="Q23" s="130"/>
      <c r="R23" s="19"/>
      <c r="S23" s="21">
        <f>S22*1</f>
        <v>0</v>
      </c>
      <c r="T23" s="21">
        <f>T22*1</f>
        <v>1</v>
      </c>
      <c r="U23" s="21">
        <f>U22*(1)</f>
        <v>0</v>
      </c>
      <c r="V23" s="22">
        <f>V22*(-1)</f>
        <v>-1</v>
      </c>
      <c r="W23" s="23">
        <f>W22*(1)</f>
        <v>0</v>
      </c>
      <c r="X23" s="21">
        <f>X22*(1)</f>
        <v>1</v>
      </c>
      <c r="Y23" s="22">
        <f>Y22*(-1)</f>
        <v>0</v>
      </c>
      <c r="Z23" s="22">
        <f>Z22*(-1)</f>
        <v>-2</v>
      </c>
      <c r="AA23" s="80">
        <f>SUM(M23:Z23)</f>
        <v>-1</v>
      </c>
      <c r="AB23" s="76">
        <f>C22/AA23</f>
        <v>-8</v>
      </c>
    </row>
    <row r="24" spans="1:28" s="4" customFormat="1" ht="12.75">
      <c r="A24" s="5">
        <v>12</v>
      </c>
      <c r="B24" s="6" t="s">
        <v>17</v>
      </c>
      <c r="C24" s="61">
        <v>0</v>
      </c>
      <c r="D24" s="8">
        <v>0</v>
      </c>
      <c r="E24" s="25">
        <v>0</v>
      </c>
      <c r="F24" s="10" t="e">
        <f>(E24/D24)</f>
        <v>#DIV/0!</v>
      </c>
      <c r="G24" s="11">
        <v>0</v>
      </c>
      <c r="H24" s="25">
        <v>0</v>
      </c>
      <c r="I24" s="12" t="e">
        <f>(H24/G24)</f>
        <v>#DIV/0!</v>
      </c>
      <c r="J24" s="8">
        <v>0</v>
      </c>
      <c r="K24" s="25">
        <v>0</v>
      </c>
      <c r="L24" s="12" t="e">
        <f>K24/J24</f>
        <v>#DIV/0!</v>
      </c>
      <c r="M24" s="11">
        <f>D24+G24+J24</f>
        <v>0</v>
      </c>
      <c r="N24" s="25">
        <f>E24+H24+K24</f>
        <v>0</v>
      </c>
      <c r="O24" s="12" t="e">
        <f>(N24/M24)</f>
        <v>#DIV/0!</v>
      </c>
      <c r="P24" s="11">
        <v>0</v>
      </c>
      <c r="Q24" s="25">
        <v>0</v>
      </c>
      <c r="R24" s="12" t="e">
        <f>(Q24/P24)</f>
        <v>#DIV/0!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  <c r="X24" s="13">
        <v>0</v>
      </c>
      <c r="Y24" s="13">
        <v>0</v>
      </c>
      <c r="Z24" s="13">
        <v>0</v>
      </c>
      <c r="AA24" s="79">
        <f>(E24*2)+(H24*2)+(K24*3)+(Q24*1)</f>
        <v>0</v>
      </c>
      <c r="AB24" s="77" t="e">
        <f>C24/AA24</f>
        <v>#DIV/0!</v>
      </c>
    </row>
    <row r="25" spans="1:28" s="29" customFormat="1" ht="13.5">
      <c r="A25" s="26"/>
      <c r="B25" s="27"/>
      <c r="C25" s="28"/>
      <c r="D25" s="129">
        <f>(D24-E24)*(-2)+(E24*2)</f>
        <v>0</v>
      </c>
      <c r="E25" s="130"/>
      <c r="F25" s="18"/>
      <c r="G25" s="129">
        <f>(G24-H24)*(-1)+(H24*2)</f>
        <v>0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0</v>
      </c>
      <c r="N25" s="130"/>
      <c r="O25" s="19"/>
      <c r="P25" s="129">
        <f>(P24-Q24)*(-1)+(Q24*1)</f>
        <v>0</v>
      </c>
      <c r="Q25" s="130"/>
      <c r="R25" s="19"/>
      <c r="S25" s="21">
        <f>S24*1</f>
        <v>0</v>
      </c>
      <c r="T25" s="21">
        <f>T24*1</f>
        <v>0</v>
      </c>
      <c r="U25" s="21">
        <f>U24*(1)</f>
        <v>0</v>
      </c>
      <c r="V25" s="22">
        <f>V24*(-1)</f>
        <v>0</v>
      </c>
      <c r="W25" s="23">
        <f>W24*(1)</f>
        <v>0</v>
      </c>
      <c r="X25" s="21">
        <f>X24*(1)</f>
        <v>0</v>
      </c>
      <c r="Y25" s="22">
        <f>Y24*(-1)</f>
        <v>0</v>
      </c>
      <c r="Z25" s="22">
        <f>Z24*(-1)</f>
        <v>0</v>
      </c>
      <c r="AA25" s="80">
        <f>SUM(M25:Z25)</f>
        <v>0</v>
      </c>
      <c r="AB25" s="76" t="e">
        <f>C24/AA25</f>
        <v>#DIV/0!</v>
      </c>
    </row>
    <row r="26" spans="1:28" s="4" customFormat="1" ht="12.75">
      <c r="A26" s="5">
        <v>13</v>
      </c>
      <c r="B26" s="6" t="s">
        <v>23</v>
      </c>
      <c r="C26" s="61">
        <v>38</v>
      </c>
      <c r="D26" s="8">
        <v>3</v>
      </c>
      <c r="E26" s="25">
        <v>2</v>
      </c>
      <c r="F26" s="10">
        <f>(E26/D26)</f>
        <v>0.6666666666666666</v>
      </c>
      <c r="G26" s="11">
        <v>17</v>
      </c>
      <c r="H26" s="25">
        <v>5</v>
      </c>
      <c r="I26" s="12">
        <f>(H26/G26)</f>
        <v>0.29411764705882354</v>
      </c>
      <c r="J26" s="8">
        <v>2</v>
      </c>
      <c r="K26" s="25">
        <v>2</v>
      </c>
      <c r="L26" s="12">
        <f>K26/J26</f>
        <v>1</v>
      </c>
      <c r="M26" s="11">
        <f>D26+G26+J26</f>
        <v>22</v>
      </c>
      <c r="N26" s="25">
        <f>E26+H26+K26</f>
        <v>9</v>
      </c>
      <c r="O26" s="12">
        <f>(N26/M26)</f>
        <v>0.4090909090909091</v>
      </c>
      <c r="P26" s="11">
        <v>2</v>
      </c>
      <c r="Q26" s="25">
        <v>1</v>
      </c>
      <c r="R26" s="12">
        <f>(Q26/P26)</f>
        <v>0.5</v>
      </c>
      <c r="S26" s="13">
        <v>6</v>
      </c>
      <c r="T26" s="13">
        <v>4</v>
      </c>
      <c r="U26" s="13">
        <v>2</v>
      </c>
      <c r="V26" s="13">
        <v>0</v>
      </c>
      <c r="W26" s="14">
        <v>0</v>
      </c>
      <c r="X26" s="13">
        <v>2</v>
      </c>
      <c r="Y26" s="13">
        <v>1</v>
      </c>
      <c r="Z26" s="13">
        <v>1</v>
      </c>
      <c r="AA26" s="79">
        <f>(E26*2)+(H26*2)+(K26*3)+(Q26*1)</f>
        <v>21</v>
      </c>
      <c r="AB26" s="77">
        <f>C26/AA26</f>
        <v>1.8095238095238095</v>
      </c>
    </row>
    <row r="27" spans="1:28" s="29" customFormat="1" ht="13.5">
      <c r="A27" s="26"/>
      <c r="B27" s="27"/>
      <c r="C27" s="28"/>
      <c r="D27" s="129">
        <f>(D26-E26)*(-2)+(E26*2)</f>
        <v>2</v>
      </c>
      <c r="E27" s="130"/>
      <c r="F27" s="18"/>
      <c r="G27" s="129">
        <f>(G26-H26)*(-1)+(H26*2)</f>
        <v>-2</v>
      </c>
      <c r="H27" s="130"/>
      <c r="I27" s="19"/>
      <c r="J27" s="129">
        <f>(J26-K26)*(-1)+(K26*3)</f>
        <v>6</v>
      </c>
      <c r="K27" s="130"/>
      <c r="L27" s="20"/>
      <c r="M27" s="129">
        <f t="shared" si="0"/>
        <v>6</v>
      </c>
      <c r="N27" s="130"/>
      <c r="O27" s="19"/>
      <c r="P27" s="129">
        <f>(P26-Q26)*(-1)+(Q26*1)</f>
        <v>0</v>
      </c>
      <c r="Q27" s="130"/>
      <c r="R27" s="19"/>
      <c r="S27" s="21">
        <f>S26*1</f>
        <v>6</v>
      </c>
      <c r="T27" s="21">
        <f>T26*1</f>
        <v>4</v>
      </c>
      <c r="U27" s="21">
        <f>U26*(1)</f>
        <v>2</v>
      </c>
      <c r="V27" s="22">
        <f>V26*(-1)</f>
        <v>0</v>
      </c>
      <c r="W27" s="23">
        <f>W26*(1)</f>
        <v>0</v>
      </c>
      <c r="X27" s="21">
        <f>X26*(1)</f>
        <v>2</v>
      </c>
      <c r="Y27" s="22">
        <f>Y26*(-1)</f>
        <v>-1</v>
      </c>
      <c r="Z27" s="22">
        <f>Z26*(-1)</f>
        <v>-1</v>
      </c>
      <c r="AA27" s="80">
        <f>SUM(M27:Z27)</f>
        <v>18</v>
      </c>
      <c r="AB27" s="76">
        <f>C26/AA27</f>
        <v>2.111111111111111</v>
      </c>
    </row>
    <row r="28" spans="1:28" s="4" customFormat="1" ht="12.75">
      <c r="A28" s="59">
        <v>14</v>
      </c>
      <c r="B28" s="60" t="s">
        <v>22</v>
      </c>
      <c r="C28" s="61">
        <v>21</v>
      </c>
      <c r="D28" s="8">
        <v>3</v>
      </c>
      <c r="E28" s="25">
        <v>2</v>
      </c>
      <c r="F28" s="10">
        <f>(E28/D28)</f>
        <v>0.6666666666666666</v>
      </c>
      <c r="G28" s="11">
        <v>1</v>
      </c>
      <c r="H28" s="25">
        <v>0</v>
      </c>
      <c r="I28" s="12">
        <f>(H28/G28)</f>
        <v>0</v>
      </c>
      <c r="J28" s="8">
        <v>0</v>
      </c>
      <c r="K28" s="25">
        <v>0</v>
      </c>
      <c r="L28" s="12" t="e">
        <f>K28/J28</f>
        <v>#DIV/0!</v>
      </c>
      <c r="M28" s="11">
        <f>D28+G28+J28</f>
        <v>4</v>
      </c>
      <c r="N28" s="25">
        <f>E28+H28+K28</f>
        <v>2</v>
      </c>
      <c r="O28" s="12">
        <f>(N28/M28)</f>
        <v>0.5</v>
      </c>
      <c r="P28" s="11">
        <v>4</v>
      </c>
      <c r="Q28" s="25">
        <v>3</v>
      </c>
      <c r="R28" s="12">
        <f>(Q28/P28)</f>
        <v>0.75</v>
      </c>
      <c r="S28" s="13">
        <v>4</v>
      </c>
      <c r="T28" s="13">
        <v>3</v>
      </c>
      <c r="U28" s="13">
        <v>0</v>
      </c>
      <c r="V28" s="13">
        <v>0</v>
      </c>
      <c r="W28" s="14">
        <v>0</v>
      </c>
      <c r="X28" s="13">
        <v>2</v>
      </c>
      <c r="Y28" s="13">
        <v>1</v>
      </c>
      <c r="Z28" s="13">
        <v>0</v>
      </c>
      <c r="AA28" s="79">
        <f>(E28*2)+(H28*2)+(K28*3)+(Q28*1)</f>
        <v>7</v>
      </c>
      <c r="AB28" s="77">
        <f>C28/AA28</f>
        <v>3</v>
      </c>
    </row>
    <row r="29" spans="1:28" s="29" customFormat="1" ht="13.5">
      <c r="A29" s="26"/>
      <c r="B29" s="27"/>
      <c r="C29" s="28"/>
      <c r="D29" s="129">
        <f>(D28-E28)*(-2)+(E28*2)</f>
        <v>2</v>
      </c>
      <c r="E29" s="130"/>
      <c r="F29" s="18"/>
      <c r="G29" s="129">
        <f>(G28-H28)*(-1)+(H28*2)</f>
        <v>-1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1</v>
      </c>
      <c r="N29" s="130"/>
      <c r="O29" s="19"/>
      <c r="P29" s="129">
        <f>(P28-Q28)*(-1)+(Q28*1)</f>
        <v>2</v>
      </c>
      <c r="Q29" s="130"/>
      <c r="R29" s="19"/>
      <c r="S29" s="21">
        <f>S28*1</f>
        <v>4</v>
      </c>
      <c r="T29" s="21">
        <f>T28*1</f>
        <v>3</v>
      </c>
      <c r="U29" s="21">
        <f>U28*(1)</f>
        <v>0</v>
      </c>
      <c r="V29" s="22">
        <f>V28*(-1)</f>
        <v>0</v>
      </c>
      <c r="W29" s="23">
        <f>W28*(1)</f>
        <v>0</v>
      </c>
      <c r="X29" s="21">
        <f>X28*(1)</f>
        <v>2</v>
      </c>
      <c r="Y29" s="22">
        <f>Y28*(-1)</f>
        <v>-1</v>
      </c>
      <c r="Z29" s="22">
        <f>Z28*(-1)</f>
        <v>0</v>
      </c>
      <c r="AA29" s="80">
        <f>SUM(M29:Z29)</f>
        <v>11</v>
      </c>
      <c r="AB29" s="76">
        <f>C28/AA29</f>
        <v>1.9090909090909092</v>
      </c>
    </row>
    <row r="30" spans="1:28" s="4" customFormat="1" ht="12.75">
      <c r="A30" s="5">
        <v>15</v>
      </c>
      <c r="B30" s="6" t="s">
        <v>20</v>
      </c>
      <c r="C30" s="7">
        <v>29</v>
      </c>
      <c r="D30" s="8">
        <v>4</v>
      </c>
      <c r="E30" s="25">
        <v>2</v>
      </c>
      <c r="F30" s="10">
        <f>(E30/D30)</f>
        <v>0.5</v>
      </c>
      <c r="G30" s="11">
        <v>2</v>
      </c>
      <c r="H30" s="25">
        <v>1</v>
      </c>
      <c r="I30" s="12">
        <f>(H30/G30)</f>
        <v>0.5</v>
      </c>
      <c r="J30" s="8">
        <v>0</v>
      </c>
      <c r="K30" s="25">
        <v>0</v>
      </c>
      <c r="L30" s="12" t="e">
        <f>K30/J30</f>
        <v>#DIV/0!</v>
      </c>
      <c r="M30" s="11">
        <f>D30+G30+J30</f>
        <v>6</v>
      </c>
      <c r="N30" s="25">
        <f>E30+H30+K30</f>
        <v>3</v>
      </c>
      <c r="O30" s="12">
        <f>(N30/M30)</f>
        <v>0.5</v>
      </c>
      <c r="P30" s="11">
        <v>6</v>
      </c>
      <c r="Q30" s="25">
        <v>6</v>
      </c>
      <c r="R30" s="12">
        <f>(Q30/P30)</f>
        <v>1</v>
      </c>
      <c r="S30" s="13">
        <v>1</v>
      </c>
      <c r="T30" s="13">
        <v>0</v>
      </c>
      <c r="U30" s="13">
        <v>5</v>
      </c>
      <c r="V30" s="13">
        <v>2</v>
      </c>
      <c r="W30" s="14">
        <v>0</v>
      </c>
      <c r="X30" s="13">
        <v>4</v>
      </c>
      <c r="Y30" s="13">
        <v>2</v>
      </c>
      <c r="Z30" s="13">
        <v>2</v>
      </c>
      <c r="AA30" s="79">
        <f>(E30*2)+(H30*2)+(K30*3)+(Q30*1)</f>
        <v>12</v>
      </c>
      <c r="AB30" s="77">
        <f>C30/AA30</f>
        <v>2.4166666666666665</v>
      </c>
    </row>
    <row r="31" spans="1:28" s="29" customFormat="1" ht="14.25" thickBot="1">
      <c r="A31" s="30"/>
      <c r="B31" s="31"/>
      <c r="C31" s="32"/>
      <c r="D31" s="153">
        <f>(D30-E30)*(-2)+(E30*2)</f>
        <v>0</v>
      </c>
      <c r="E31" s="154"/>
      <c r="F31" s="33"/>
      <c r="G31" s="153">
        <f>(G30-H30)*(-1)+(H30*2)</f>
        <v>1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1</v>
      </c>
      <c r="N31" s="154"/>
      <c r="O31" s="34"/>
      <c r="P31" s="153">
        <f>(P30-Q30)*(-1)+(Q30*1)</f>
        <v>6</v>
      </c>
      <c r="Q31" s="154"/>
      <c r="R31" s="34"/>
      <c r="S31" s="36">
        <f>S30*1</f>
        <v>1</v>
      </c>
      <c r="T31" s="36">
        <f>T30*1</f>
        <v>0</v>
      </c>
      <c r="U31" s="36">
        <f>U30*(1)</f>
        <v>5</v>
      </c>
      <c r="V31" s="37">
        <f>V30*(-1)</f>
        <v>-2</v>
      </c>
      <c r="W31" s="38">
        <f>W30*(1)</f>
        <v>0</v>
      </c>
      <c r="X31" s="36">
        <f>X30*(1)</f>
        <v>4</v>
      </c>
      <c r="Y31" s="37">
        <f>Y30*(-1)</f>
        <v>-2</v>
      </c>
      <c r="Z31" s="37">
        <f>Z30*(-1)</f>
        <v>-2</v>
      </c>
      <c r="AA31" s="81">
        <f>SUM(M31:Z31)</f>
        <v>11</v>
      </c>
      <c r="AB31" s="78">
        <f>C30/AA31</f>
        <v>2.6363636363636362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19</v>
      </c>
      <c r="E33" s="47">
        <f>SUM(E8,E10,E12,E16,E18,E20,E24,E26,E28,E30,E22,E14)</f>
        <v>13</v>
      </c>
      <c r="F33" s="48">
        <f>(E33/D33)</f>
        <v>0.6842105263157895</v>
      </c>
      <c r="G33" s="46">
        <f>SUM(G8,G10,G12,G16,G18,G20,G24,G26,G28,G30,G22,G14)</f>
        <v>32</v>
      </c>
      <c r="H33" s="47">
        <f>SUM(H8,H10,H12,H16,H18,H20,H24,H26,H28,H30,H22,H14)</f>
        <v>13</v>
      </c>
      <c r="I33" s="48">
        <f>(H33/G33)</f>
        <v>0.40625</v>
      </c>
      <c r="J33" s="46">
        <f>SUM(J8,J10,J12,J16,J18,J20,J24,J26,J28,J30,J22,J14)</f>
        <v>12</v>
      </c>
      <c r="K33" s="47">
        <f>SUM(K8,K10,K12,K16,K18,K20,K24,K26,K28,K30,K22,K14)</f>
        <v>3</v>
      </c>
      <c r="L33" s="48">
        <f>(K33/J33)</f>
        <v>0.25</v>
      </c>
      <c r="M33" s="46">
        <f>SUM(M8,M10,M12,M16,M18,M20,M24,M26,M28,M30,M22,M14)</f>
        <v>63</v>
      </c>
      <c r="N33" s="47">
        <f>SUM(N8,N10,N12,N16,N18,N20,N24,N26,N28,N30,N22,N14)</f>
        <v>29</v>
      </c>
      <c r="O33" s="48">
        <f>(N33/M33)</f>
        <v>0.4603174603174603</v>
      </c>
      <c r="P33" s="46">
        <f>SUM(P8,P10,P12,P16,P18,P20,P24,P26,P28,P30,P22,P14)</f>
        <v>23</v>
      </c>
      <c r="Q33" s="47">
        <f>SUM(Q8,Q10,Q12,Q16,Q18,Q20,Q24,Q26,Q28,Q30,Q22,Q14)</f>
        <v>15</v>
      </c>
      <c r="R33" s="48">
        <f>(Q33/P33)</f>
        <v>0.6521739130434783</v>
      </c>
      <c r="S33" s="49">
        <f aca="true" t="shared" si="1" ref="S33:AA33">SUM(S8,S10,S12,S16,S18,S20,S24,S26,S28,S30,S22,S14)</f>
        <v>22</v>
      </c>
      <c r="T33" s="50">
        <f t="shared" si="1"/>
        <v>10</v>
      </c>
      <c r="U33" s="50">
        <f t="shared" si="1"/>
        <v>16</v>
      </c>
      <c r="V33" s="50">
        <f t="shared" si="1"/>
        <v>9</v>
      </c>
      <c r="W33" s="50">
        <f t="shared" si="1"/>
        <v>1</v>
      </c>
      <c r="X33" s="50">
        <f t="shared" si="1"/>
        <v>16</v>
      </c>
      <c r="Y33" s="50">
        <f t="shared" si="1"/>
        <v>8</v>
      </c>
      <c r="Z33" s="50">
        <f t="shared" si="1"/>
        <v>7</v>
      </c>
      <c r="AA33" s="51">
        <f t="shared" si="1"/>
        <v>76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O6:O7"/>
    <mergeCell ref="G6:H6"/>
    <mergeCell ref="I6:I7"/>
    <mergeCell ref="J6:K6"/>
    <mergeCell ref="M6:N6"/>
    <mergeCell ref="G7:H7"/>
    <mergeCell ref="J7:K7"/>
    <mergeCell ref="M7:N7"/>
    <mergeCell ref="L6:L7"/>
    <mergeCell ref="P31:Q31"/>
    <mergeCell ref="D31:E31"/>
    <mergeCell ref="G31:H31"/>
    <mergeCell ref="J31:K31"/>
    <mergeCell ref="M31:N31"/>
    <mergeCell ref="M25:N25"/>
    <mergeCell ref="P29:Q29"/>
    <mergeCell ref="D29:E29"/>
    <mergeCell ref="G29:H29"/>
    <mergeCell ref="J29:K29"/>
    <mergeCell ref="M29:N29"/>
    <mergeCell ref="M21:N21"/>
    <mergeCell ref="P25:Q25"/>
    <mergeCell ref="D27:E27"/>
    <mergeCell ref="G27:H27"/>
    <mergeCell ref="J27:K27"/>
    <mergeCell ref="M27:N27"/>
    <mergeCell ref="P27:Q27"/>
    <mergeCell ref="D25:E25"/>
    <mergeCell ref="G25:H25"/>
    <mergeCell ref="J25:K25"/>
    <mergeCell ref="M17:N17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P11:Q11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D11:E11"/>
    <mergeCell ref="G11:H11"/>
    <mergeCell ref="J11:K11"/>
    <mergeCell ref="M11:N11"/>
    <mergeCell ref="A6:A7"/>
    <mergeCell ref="B6:B7"/>
    <mergeCell ref="C6:C7"/>
    <mergeCell ref="F6:F7"/>
    <mergeCell ref="D6:E6"/>
    <mergeCell ref="D7:E7"/>
    <mergeCell ref="P9:Q9"/>
    <mergeCell ref="W6:W7"/>
    <mergeCell ref="X6:X7"/>
    <mergeCell ref="P6:Q6"/>
    <mergeCell ref="R6:R7"/>
    <mergeCell ref="S6:S7"/>
    <mergeCell ref="U6:U7"/>
    <mergeCell ref="V6:V7"/>
    <mergeCell ref="T6:T7"/>
    <mergeCell ref="P7:Q7"/>
    <mergeCell ref="D9:E9"/>
    <mergeCell ref="G9:H9"/>
    <mergeCell ref="J9:K9"/>
    <mergeCell ref="M9:N9"/>
    <mergeCell ref="Y3:AB3"/>
    <mergeCell ref="U39:U40"/>
    <mergeCell ref="AA6:AA7"/>
    <mergeCell ref="AB6:AB7"/>
    <mergeCell ref="Z6:Z7"/>
    <mergeCell ref="Y6:Y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66</v>
      </c>
      <c r="B3" s="90" t="s">
        <v>48</v>
      </c>
      <c r="C3" s="54"/>
      <c r="D3" s="54"/>
      <c r="E3" s="92" t="s">
        <v>46</v>
      </c>
      <c r="F3" s="91" t="s">
        <v>78</v>
      </c>
      <c r="J3" s="93">
        <f>N3+P3+R3+T3</f>
        <v>79</v>
      </c>
      <c r="K3" s="56" t="s">
        <v>46</v>
      </c>
      <c r="L3" s="94">
        <f>O3+Q3+S3+U3</f>
        <v>72</v>
      </c>
      <c r="M3" s="84" t="s">
        <v>49</v>
      </c>
      <c r="N3" s="84">
        <v>16</v>
      </c>
      <c r="O3" s="57">
        <v>20</v>
      </c>
      <c r="P3" s="84">
        <v>20</v>
      </c>
      <c r="Q3" s="57">
        <v>13</v>
      </c>
      <c r="R3" s="84">
        <v>22</v>
      </c>
      <c r="S3" s="57">
        <v>16</v>
      </c>
      <c r="T3" s="84">
        <v>21</v>
      </c>
      <c r="U3" s="57">
        <v>23</v>
      </c>
      <c r="V3" s="57" t="s">
        <v>49</v>
      </c>
      <c r="X3" s="56"/>
      <c r="Y3" s="157" t="s">
        <v>67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0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0</v>
      </c>
      <c r="D10" s="8">
        <v>0</v>
      </c>
      <c r="E10" s="25">
        <v>0</v>
      </c>
      <c r="F10" s="10" t="e">
        <f>(E10/D10)</f>
        <v>#DIV/0!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0</v>
      </c>
      <c r="N10" s="25">
        <f>E10+H10+K10</f>
        <v>0</v>
      </c>
      <c r="O10" s="12" t="e">
        <f>(N10/M10)</f>
        <v>#DIV/0!</v>
      </c>
      <c r="P10" s="11">
        <v>0</v>
      </c>
      <c r="Q10" s="25">
        <v>0</v>
      </c>
      <c r="R10" s="12" t="e">
        <f>(Q10/P10)</f>
        <v>#DIV/0!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13">
        <v>0</v>
      </c>
      <c r="Y10" s="13">
        <v>0</v>
      </c>
      <c r="Z10" s="13">
        <v>0</v>
      </c>
      <c r="AA10" s="79">
        <f>(E10*2)+(H10*2)+(K10*3)+(Q10*1)</f>
        <v>0</v>
      </c>
      <c r="AB10" s="77" t="e">
        <f>C10/AA10</f>
        <v>#DIV/0!</v>
      </c>
    </row>
    <row r="11" spans="1:28" s="29" customFormat="1" ht="13.5">
      <c r="A11" s="26"/>
      <c r="B11" s="27"/>
      <c r="C11" s="28"/>
      <c r="D11" s="129">
        <f>(D10-E10)*(-2)+(E10*2)</f>
        <v>0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0</v>
      </c>
      <c r="N11" s="130"/>
      <c r="O11" s="19"/>
      <c r="P11" s="129">
        <f>(P10-Q10)*(-1)+(Q10*1)</f>
        <v>0</v>
      </c>
      <c r="Q11" s="130"/>
      <c r="R11" s="19"/>
      <c r="S11" s="21">
        <f>S10*1</f>
        <v>0</v>
      </c>
      <c r="T11" s="21">
        <f>T10*1</f>
        <v>0</v>
      </c>
      <c r="U11" s="21">
        <f>U10*(1)</f>
        <v>0</v>
      </c>
      <c r="V11" s="22">
        <f>V10*(-1)</f>
        <v>0</v>
      </c>
      <c r="W11" s="23">
        <f>W10*(1)</f>
        <v>0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0</v>
      </c>
      <c r="AB11" s="76" t="e">
        <f>C10/AA11</f>
        <v>#DIV/0!</v>
      </c>
    </row>
    <row r="12" spans="1:28" s="4" customFormat="1" ht="12.75">
      <c r="A12" s="5">
        <v>6</v>
      </c>
      <c r="B12" s="6" t="s">
        <v>19</v>
      </c>
      <c r="C12" s="61">
        <v>20</v>
      </c>
      <c r="D12" s="8">
        <v>4</v>
      </c>
      <c r="E12" s="25">
        <v>2</v>
      </c>
      <c r="F12" s="10">
        <f>(E12/D12)</f>
        <v>0.5</v>
      </c>
      <c r="G12" s="11">
        <v>1</v>
      </c>
      <c r="H12" s="25">
        <v>1</v>
      </c>
      <c r="I12" s="12">
        <f>(H12/G12)</f>
        <v>1</v>
      </c>
      <c r="J12" s="8">
        <v>0</v>
      </c>
      <c r="K12" s="25">
        <v>0</v>
      </c>
      <c r="L12" s="12" t="e">
        <f>K12/J12</f>
        <v>#DIV/0!</v>
      </c>
      <c r="M12" s="11">
        <f>D12+G12+J12</f>
        <v>5</v>
      </c>
      <c r="N12" s="25">
        <f>E12+H12+K12</f>
        <v>3</v>
      </c>
      <c r="O12" s="12">
        <f>(N12/M12)</f>
        <v>0.6</v>
      </c>
      <c r="P12" s="11">
        <v>0</v>
      </c>
      <c r="Q12" s="25">
        <v>0</v>
      </c>
      <c r="R12" s="12" t="e">
        <f>(Q12/P12)</f>
        <v>#DIV/0!</v>
      </c>
      <c r="S12" s="13">
        <v>4</v>
      </c>
      <c r="T12" s="13">
        <v>2</v>
      </c>
      <c r="U12" s="13">
        <v>0</v>
      </c>
      <c r="V12" s="13">
        <v>0</v>
      </c>
      <c r="W12" s="14">
        <v>0</v>
      </c>
      <c r="X12" s="13">
        <v>0</v>
      </c>
      <c r="Y12" s="13">
        <v>2</v>
      </c>
      <c r="Z12" s="13">
        <v>3</v>
      </c>
      <c r="AA12" s="79">
        <f>(E12*2)+(H12*2)+(K12*3)+(Q12*1)</f>
        <v>6</v>
      </c>
      <c r="AB12" s="77">
        <f>C12/AA12</f>
        <v>3.3333333333333335</v>
      </c>
    </row>
    <row r="13" spans="1:28" s="29" customFormat="1" ht="13.5">
      <c r="A13" s="26"/>
      <c r="B13" s="27"/>
      <c r="C13" s="28"/>
      <c r="D13" s="129">
        <f>(D12-E12)*(-2)+(E12*2)</f>
        <v>0</v>
      </c>
      <c r="E13" s="130"/>
      <c r="F13" s="18"/>
      <c r="G13" s="129">
        <f>(G12-H12)*(-1)+(H12*2)</f>
        <v>2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2</v>
      </c>
      <c r="N13" s="130"/>
      <c r="O13" s="19"/>
      <c r="P13" s="129">
        <f>(P12-Q12)*(-1)+(Q12*1)</f>
        <v>0</v>
      </c>
      <c r="Q13" s="130"/>
      <c r="R13" s="19"/>
      <c r="S13" s="21">
        <f>S12*1</f>
        <v>4</v>
      </c>
      <c r="T13" s="21">
        <f>T12*1</f>
        <v>2</v>
      </c>
      <c r="U13" s="21">
        <f>U12*(1)</f>
        <v>0</v>
      </c>
      <c r="V13" s="22">
        <f>V12*(-1)</f>
        <v>0</v>
      </c>
      <c r="W13" s="23">
        <f>W12*(1)</f>
        <v>0</v>
      </c>
      <c r="X13" s="21">
        <f>X12*(1)</f>
        <v>0</v>
      </c>
      <c r="Y13" s="22">
        <f>Y12*(-1)</f>
        <v>-2</v>
      </c>
      <c r="Z13" s="22">
        <f>Z12*(-1)</f>
        <v>-3</v>
      </c>
      <c r="AA13" s="80">
        <f>SUM(M13:Z13)</f>
        <v>3</v>
      </c>
      <c r="AB13" s="76">
        <f>C12/AA13</f>
        <v>6.666666666666667</v>
      </c>
    </row>
    <row r="14" spans="1:28" s="4" customFormat="1" ht="12.75">
      <c r="A14" s="5">
        <v>7</v>
      </c>
      <c r="B14" s="6" t="s">
        <v>52</v>
      </c>
      <c r="C14" s="61">
        <v>0</v>
      </c>
      <c r="D14" s="8">
        <v>0</v>
      </c>
      <c r="E14" s="25">
        <v>0</v>
      </c>
      <c r="F14" s="10" t="e">
        <f>(E14/D14)</f>
        <v>#DIV/0!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0</v>
      </c>
      <c r="N14" s="25">
        <f>E14+H14+K14</f>
        <v>0</v>
      </c>
      <c r="O14" s="12" t="e">
        <f>(N14/M14)</f>
        <v>#DIV/0!</v>
      </c>
      <c r="P14" s="11">
        <v>0</v>
      </c>
      <c r="Q14" s="25">
        <v>0</v>
      </c>
      <c r="R14" s="12" t="e">
        <f>(Q14/P14)</f>
        <v>#DIV/0!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13">
        <v>0</v>
      </c>
      <c r="Y14" s="13">
        <v>0</v>
      </c>
      <c r="Z14" s="13">
        <v>0</v>
      </c>
      <c r="AA14" s="79">
        <f>(E14*2)+(H14*2)+(K14*3)+(Q14*1)</f>
        <v>0</v>
      </c>
      <c r="AB14" s="77" t="e">
        <f>C14/AA14</f>
        <v>#DIV/0!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0</v>
      </c>
      <c r="N15" s="130"/>
      <c r="O15" s="19"/>
      <c r="P15" s="129">
        <f>(P14-Q14)*(-1)+(Q14*1)</f>
        <v>0</v>
      </c>
      <c r="Q15" s="130"/>
      <c r="R15" s="19"/>
      <c r="S15" s="21">
        <f>S14*1</f>
        <v>0</v>
      </c>
      <c r="T15" s="21">
        <f>T14*1</f>
        <v>0</v>
      </c>
      <c r="U15" s="21">
        <f>U14*(1)</f>
        <v>0</v>
      </c>
      <c r="V15" s="22">
        <f>V14*(-1)</f>
        <v>0</v>
      </c>
      <c r="W15" s="23">
        <f>W14*(1)</f>
        <v>0</v>
      </c>
      <c r="X15" s="21">
        <f>X14*(1)</f>
        <v>0</v>
      </c>
      <c r="Y15" s="22">
        <f>Y14*(-1)</f>
        <v>0</v>
      </c>
      <c r="Z15" s="22">
        <f>Z14*(-1)</f>
        <v>0</v>
      </c>
      <c r="AA15" s="80">
        <f>SUM(M15:Z15)</f>
        <v>0</v>
      </c>
      <c r="AB15" s="76" t="e">
        <f>C14/AA15</f>
        <v>#DIV/0!</v>
      </c>
    </row>
    <row r="16" spans="1:28" s="4" customFormat="1" ht="12.75">
      <c r="A16" s="5">
        <v>8</v>
      </c>
      <c r="B16" s="6" t="s">
        <v>15</v>
      </c>
      <c r="C16" s="61">
        <v>35</v>
      </c>
      <c r="D16" s="8">
        <v>5</v>
      </c>
      <c r="E16" s="25">
        <v>4</v>
      </c>
      <c r="F16" s="10">
        <f>(E16/D16)</f>
        <v>0.8</v>
      </c>
      <c r="G16" s="11">
        <v>5</v>
      </c>
      <c r="H16" s="25">
        <v>1</v>
      </c>
      <c r="I16" s="12">
        <f>(H16/G16)</f>
        <v>0.2</v>
      </c>
      <c r="J16" s="8">
        <v>2</v>
      </c>
      <c r="K16" s="25">
        <v>1</v>
      </c>
      <c r="L16" s="12">
        <f>K16/J16</f>
        <v>0.5</v>
      </c>
      <c r="M16" s="11">
        <f>D16+G16+J16</f>
        <v>12</v>
      </c>
      <c r="N16" s="25">
        <f>E16+H16+K16</f>
        <v>6</v>
      </c>
      <c r="O16" s="12">
        <f>(N16/M16)</f>
        <v>0.5</v>
      </c>
      <c r="P16" s="11">
        <v>3</v>
      </c>
      <c r="Q16" s="25">
        <v>2</v>
      </c>
      <c r="R16" s="12">
        <f>(Q16/P16)</f>
        <v>0.6666666666666666</v>
      </c>
      <c r="S16" s="13">
        <v>3</v>
      </c>
      <c r="T16" s="13">
        <v>1</v>
      </c>
      <c r="U16" s="13">
        <v>5</v>
      </c>
      <c r="V16" s="13">
        <v>7</v>
      </c>
      <c r="W16" s="14">
        <v>1</v>
      </c>
      <c r="X16" s="13">
        <v>3</v>
      </c>
      <c r="Y16" s="13">
        <v>1</v>
      </c>
      <c r="Z16" s="13">
        <v>3</v>
      </c>
      <c r="AA16" s="79">
        <f>(E16*2)+(H16*2)+(K16*3)+(Q16*1)</f>
        <v>15</v>
      </c>
      <c r="AB16" s="77">
        <f>C16/AA16</f>
        <v>2.3333333333333335</v>
      </c>
    </row>
    <row r="17" spans="1:28" s="29" customFormat="1" ht="13.5">
      <c r="A17" s="26"/>
      <c r="B17" s="27"/>
      <c r="C17" s="28"/>
      <c r="D17" s="129">
        <f>(D16-E16)*(-2)+(E16*2)</f>
        <v>6</v>
      </c>
      <c r="E17" s="130"/>
      <c r="F17" s="18"/>
      <c r="G17" s="129">
        <f>(G16-H16)*(-1)+(H16*2)</f>
        <v>-2</v>
      </c>
      <c r="H17" s="130"/>
      <c r="I17" s="19"/>
      <c r="J17" s="129">
        <f>(J16-K16)*(-1)+(K16*3)</f>
        <v>2</v>
      </c>
      <c r="K17" s="130"/>
      <c r="L17" s="20"/>
      <c r="M17" s="129">
        <f t="shared" si="0"/>
        <v>6</v>
      </c>
      <c r="N17" s="130"/>
      <c r="O17" s="19"/>
      <c r="P17" s="129">
        <f>(P16-Q16)*(-1)+(Q16*1)</f>
        <v>1</v>
      </c>
      <c r="Q17" s="130"/>
      <c r="R17" s="19"/>
      <c r="S17" s="21">
        <f>S16*1</f>
        <v>3</v>
      </c>
      <c r="T17" s="21">
        <f>T16*1</f>
        <v>1</v>
      </c>
      <c r="U17" s="21">
        <f>U16*(1)</f>
        <v>5</v>
      </c>
      <c r="V17" s="22">
        <f>V16*(-1)</f>
        <v>-7</v>
      </c>
      <c r="W17" s="23">
        <f>W16*(1)</f>
        <v>1</v>
      </c>
      <c r="X17" s="21">
        <f>X16*(1)</f>
        <v>3</v>
      </c>
      <c r="Y17" s="22">
        <f>Y16*(-1)</f>
        <v>-1</v>
      </c>
      <c r="Z17" s="22">
        <f>Z16*(-1)</f>
        <v>-3</v>
      </c>
      <c r="AA17" s="80">
        <f>SUM(M17:Z17)</f>
        <v>9</v>
      </c>
      <c r="AB17" s="76">
        <f>C16/AA17</f>
        <v>3.888888888888889</v>
      </c>
    </row>
    <row r="18" spans="1:28" s="4" customFormat="1" ht="12.75">
      <c r="A18" s="5">
        <v>9</v>
      </c>
      <c r="B18" s="6" t="s">
        <v>18</v>
      </c>
      <c r="C18" s="61">
        <v>21</v>
      </c>
      <c r="D18" s="8">
        <v>1</v>
      </c>
      <c r="E18" s="25">
        <v>0</v>
      </c>
      <c r="F18" s="10">
        <f>(E18/D18)</f>
        <v>0</v>
      </c>
      <c r="G18" s="11">
        <v>4</v>
      </c>
      <c r="H18" s="25">
        <v>0</v>
      </c>
      <c r="I18" s="12">
        <f>(H18/G18)</f>
        <v>0</v>
      </c>
      <c r="J18" s="8">
        <v>0</v>
      </c>
      <c r="K18" s="25">
        <v>0</v>
      </c>
      <c r="L18" s="12" t="e">
        <f>K18/J18</f>
        <v>#DIV/0!</v>
      </c>
      <c r="M18" s="11">
        <f>D18+G18+J18</f>
        <v>5</v>
      </c>
      <c r="N18" s="25">
        <f>E18+H18+K18</f>
        <v>0</v>
      </c>
      <c r="O18" s="12">
        <f>(N18/M18)</f>
        <v>0</v>
      </c>
      <c r="P18" s="11">
        <v>2</v>
      </c>
      <c r="Q18" s="25">
        <v>2</v>
      </c>
      <c r="R18" s="12">
        <f>(Q18/P18)</f>
        <v>1</v>
      </c>
      <c r="S18" s="13">
        <v>6</v>
      </c>
      <c r="T18" s="13">
        <v>1</v>
      </c>
      <c r="U18" s="13">
        <v>3</v>
      </c>
      <c r="V18" s="13">
        <v>7</v>
      </c>
      <c r="W18" s="14">
        <v>2</v>
      </c>
      <c r="X18" s="13">
        <v>1</v>
      </c>
      <c r="Y18" s="13">
        <v>1</v>
      </c>
      <c r="Z18" s="13">
        <v>3</v>
      </c>
      <c r="AA18" s="79">
        <f>(E18*2)+(H18*2)+(K18*3)+(Q18*1)</f>
        <v>2</v>
      </c>
      <c r="AB18" s="77">
        <f>C18/AA18</f>
        <v>10.5</v>
      </c>
    </row>
    <row r="19" spans="1:28" s="29" customFormat="1" ht="13.5">
      <c r="A19" s="26"/>
      <c r="B19" s="27"/>
      <c r="C19" s="28"/>
      <c r="D19" s="129">
        <f>(D18-E18)*(-2)+(E18*2)</f>
        <v>-2</v>
      </c>
      <c r="E19" s="130"/>
      <c r="F19" s="18"/>
      <c r="G19" s="129">
        <f>(G18-H18)*(-1)+(H18*2)</f>
        <v>-4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-6</v>
      </c>
      <c r="N19" s="130"/>
      <c r="O19" s="19"/>
      <c r="P19" s="129">
        <f>(P18-Q18)*(-1)+(Q18*1)</f>
        <v>2</v>
      </c>
      <c r="Q19" s="130"/>
      <c r="R19" s="19"/>
      <c r="S19" s="21">
        <f>S18*1</f>
        <v>6</v>
      </c>
      <c r="T19" s="21">
        <f>T18*1</f>
        <v>1</v>
      </c>
      <c r="U19" s="21">
        <f>U18*(1)</f>
        <v>3</v>
      </c>
      <c r="V19" s="22">
        <f>V18*(-1)</f>
        <v>-7</v>
      </c>
      <c r="W19" s="23">
        <f>W18*(1)</f>
        <v>2</v>
      </c>
      <c r="X19" s="21">
        <f>X18*(1)</f>
        <v>1</v>
      </c>
      <c r="Y19" s="22">
        <f>Y18*(-1)</f>
        <v>-1</v>
      </c>
      <c r="Z19" s="22">
        <f>Z18*(-1)</f>
        <v>-3</v>
      </c>
      <c r="AA19" s="80">
        <f>SUM(M19:Z19)</f>
        <v>-2</v>
      </c>
      <c r="AB19" s="76">
        <f>C18/AA19</f>
        <v>-10.5</v>
      </c>
    </row>
    <row r="20" spans="1:28" s="4" customFormat="1" ht="12.75">
      <c r="A20" s="5">
        <v>10</v>
      </c>
      <c r="B20" s="6" t="s">
        <v>14</v>
      </c>
      <c r="C20" s="61">
        <v>17</v>
      </c>
      <c r="D20" s="8">
        <v>0</v>
      </c>
      <c r="E20" s="25">
        <v>0</v>
      </c>
      <c r="F20" s="10" t="e">
        <f>(E20/D20)</f>
        <v>#DIV/0!</v>
      </c>
      <c r="G20" s="11">
        <v>1</v>
      </c>
      <c r="H20" s="25">
        <v>0</v>
      </c>
      <c r="I20" s="12">
        <f>(H20/G20)</f>
        <v>0</v>
      </c>
      <c r="J20" s="8">
        <v>2</v>
      </c>
      <c r="K20" s="25">
        <v>1</v>
      </c>
      <c r="L20" s="12">
        <f>K20/J20</f>
        <v>0.5</v>
      </c>
      <c r="M20" s="11">
        <f>D20+G20+J20</f>
        <v>3</v>
      </c>
      <c r="N20" s="25">
        <f>E20+H20+K20</f>
        <v>1</v>
      </c>
      <c r="O20" s="12">
        <f>(N20/M20)</f>
        <v>0.3333333333333333</v>
      </c>
      <c r="P20" s="11">
        <v>0</v>
      </c>
      <c r="Q20" s="25">
        <v>0</v>
      </c>
      <c r="R20" s="12" t="e">
        <f>(Q20/P20)</f>
        <v>#DIV/0!</v>
      </c>
      <c r="S20" s="13">
        <v>1</v>
      </c>
      <c r="T20" s="13">
        <v>0</v>
      </c>
      <c r="U20" s="13">
        <v>2</v>
      </c>
      <c r="V20" s="13">
        <v>2</v>
      </c>
      <c r="W20" s="14">
        <v>1</v>
      </c>
      <c r="X20" s="13">
        <v>1</v>
      </c>
      <c r="Y20" s="13">
        <v>1</v>
      </c>
      <c r="Z20" s="13">
        <v>1</v>
      </c>
      <c r="AA20" s="79">
        <f>(E20*2)+(H20*2)+(K20*3)+(Q20*1)</f>
        <v>3</v>
      </c>
      <c r="AB20" s="77">
        <f>C20/AA20</f>
        <v>5.666666666666667</v>
      </c>
    </row>
    <row r="21" spans="1:28" s="29" customFormat="1" ht="13.5">
      <c r="A21" s="26"/>
      <c r="B21" s="27"/>
      <c r="C21" s="28"/>
      <c r="D21" s="129">
        <f>(D20-E20)*(-2)+(E20*2)</f>
        <v>0</v>
      </c>
      <c r="E21" s="130"/>
      <c r="F21" s="18"/>
      <c r="G21" s="129">
        <f>(G20-H20)*(-1)+(H20*2)</f>
        <v>-1</v>
      </c>
      <c r="H21" s="130"/>
      <c r="I21" s="19"/>
      <c r="J21" s="129">
        <f>(J20-K20)*(-1)+(K20*3)</f>
        <v>2</v>
      </c>
      <c r="K21" s="130"/>
      <c r="L21" s="20"/>
      <c r="M21" s="129">
        <f t="shared" si="0"/>
        <v>1</v>
      </c>
      <c r="N21" s="130"/>
      <c r="O21" s="19"/>
      <c r="P21" s="129">
        <f>(P20-Q20)*(-1)+(Q20*1)</f>
        <v>0</v>
      </c>
      <c r="Q21" s="130"/>
      <c r="R21" s="19"/>
      <c r="S21" s="21">
        <f>S20*1</f>
        <v>1</v>
      </c>
      <c r="T21" s="21">
        <f>T20*1</f>
        <v>0</v>
      </c>
      <c r="U21" s="21">
        <f>U20*(1)</f>
        <v>2</v>
      </c>
      <c r="V21" s="22">
        <f>V20*(-1)</f>
        <v>-2</v>
      </c>
      <c r="W21" s="23">
        <f>W20*(1)</f>
        <v>1</v>
      </c>
      <c r="X21" s="21">
        <f>X20*(1)</f>
        <v>1</v>
      </c>
      <c r="Y21" s="22">
        <f>Y20*(-1)</f>
        <v>-1</v>
      </c>
      <c r="Z21" s="22">
        <f>Z20*(-1)</f>
        <v>-1</v>
      </c>
      <c r="AA21" s="80">
        <f>SUM(M21:Z21)</f>
        <v>2</v>
      </c>
      <c r="AB21" s="76">
        <f>C20/AA21</f>
        <v>8.5</v>
      </c>
    </row>
    <row r="22" spans="1:28" s="4" customFormat="1" ht="12.75">
      <c r="A22" s="5">
        <v>11</v>
      </c>
      <c r="B22" s="6" t="s">
        <v>16</v>
      </c>
      <c r="C22" s="61">
        <v>18</v>
      </c>
      <c r="D22" s="8">
        <v>1</v>
      </c>
      <c r="E22" s="25">
        <v>0</v>
      </c>
      <c r="F22" s="10">
        <f>(E22/D22)</f>
        <v>0</v>
      </c>
      <c r="G22" s="11">
        <v>3</v>
      </c>
      <c r="H22" s="25">
        <v>0</v>
      </c>
      <c r="I22" s="12">
        <f>(H22/G22)</f>
        <v>0</v>
      </c>
      <c r="J22" s="8">
        <v>1</v>
      </c>
      <c r="K22" s="25">
        <v>0</v>
      </c>
      <c r="L22" s="12">
        <f>K22/J22</f>
        <v>0</v>
      </c>
      <c r="M22" s="11">
        <f>D22+G22+J22</f>
        <v>5</v>
      </c>
      <c r="N22" s="25">
        <f>E22+H22+K22</f>
        <v>0</v>
      </c>
      <c r="O22" s="12">
        <f>(N22/M22)</f>
        <v>0</v>
      </c>
      <c r="P22" s="11">
        <v>10</v>
      </c>
      <c r="Q22" s="25">
        <v>10</v>
      </c>
      <c r="R22" s="12">
        <f>(Q22/P22)</f>
        <v>1</v>
      </c>
      <c r="S22" s="13">
        <v>1</v>
      </c>
      <c r="T22" s="13">
        <v>1</v>
      </c>
      <c r="U22" s="13">
        <v>1</v>
      </c>
      <c r="V22" s="13">
        <v>0</v>
      </c>
      <c r="W22" s="14">
        <v>0</v>
      </c>
      <c r="X22" s="13">
        <v>7</v>
      </c>
      <c r="Y22" s="13">
        <v>1</v>
      </c>
      <c r="Z22" s="13">
        <v>1</v>
      </c>
      <c r="AA22" s="79">
        <f>(E22*2)+(H22*2)+(K22*3)+(Q22*1)</f>
        <v>10</v>
      </c>
      <c r="AB22" s="77">
        <f>C22/AA22</f>
        <v>1.8</v>
      </c>
    </row>
    <row r="23" spans="1:28" s="29" customFormat="1" ht="13.5">
      <c r="A23" s="26"/>
      <c r="B23" s="27"/>
      <c r="C23" s="28"/>
      <c r="D23" s="129">
        <f>(D22-E22)*(-2)+(E22*2)</f>
        <v>-2</v>
      </c>
      <c r="E23" s="130"/>
      <c r="F23" s="18"/>
      <c r="G23" s="129">
        <f>(G22-H22)*(-1)+(H22*2)</f>
        <v>-3</v>
      </c>
      <c r="H23" s="130"/>
      <c r="I23" s="19"/>
      <c r="J23" s="129">
        <f>(J22-K22)*(-1)+(K22*3)</f>
        <v>-1</v>
      </c>
      <c r="K23" s="130"/>
      <c r="L23" s="20"/>
      <c r="M23" s="129">
        <f t="shared" si="0"/>
        <v>-6</v>
      </c>
      <c r="N23" s="130"/>
      <c r="O23" s="19"/>
      <c r="P23" s="129">
        <f>(P22-Q22)*(-1)+(Q22*1)</f>
        <v>10</v>
      </c>
      <c r="Q23" s="130"/>
      <c r="R23" s="19"/>
      <c r="S23" s="21">
        <f>S22*1</f>
        <v>1</v>
      </c>
      <c r="T23" s="21">
        <f>T22*1</f>
        <v>1</v>
      </c>
      <c r="U23" s="21">
        <f>U22*(1)</f>
        <v>1</v>
      </c>
      <c r="V23" s="22">
        <f>V22*(-1)</f>
        <v>0</v>
      </c>
      <c r="W23" s="23">
        <f>W22*(1)</f>
        <v>0</v>
      </c>
      <c r="X23" s="21">
        <f>X22*(1)</f>
        <v>7</v>
      </c>
      <c r="Y23" s="22">
        <f>Y22*(-1)</f>
        <v>-1</v>
      </c>
      <c r="Z23" s="22">
        <f>Z22*(-1)</f>
        <v>-1</v>
      </c>
      <c r="AA23" s="80">
        <f>SUM(M23:Z23)</f>
        <v>12</v>
      </c>
      <c r="AB23" s="76">
        <f>C22/AA23</f>
        <v>1.5</v>
      </c>
    </row>
    <row r="24" spans="1:28" s="4" customFormat="1" ht="12.75">
      <c r="A24" s="5">
        <v>12</v>
      </c>
      <c r="B24" s="6" t="s">
        <v>17</v>
      </c>
      <c r="C24" s="61">
        <v>11</v>
      </c>
      <c r="D24" s="8">
        <v>4</v>
      </c>
      <c r="E24" s="25">
        <v>2</v>
      </c>
      <c r="F24" s="10">
        <f>(E24/D24)</f>
        <v>0.5</v>
      </c>
      <c r="G24" s="11">
        <v>0</v>
      </c>
      <c r="H24" s="25">
        <v>0</v>
      </c>
      <c r="I24" s="12" t="e">
        <f>(H24/G24)</f>
        <v>#DIV/0!</v>
      </c>
      <c r="J24" s="8">
        <v>0</v>
      </c>
      <c r="K24" s="25">
        <v>0</v>
      </c>
      <c r="L24" s="12" t="e">
        <f>K24/J24</f>
        <v>#DIV/0!</v>
      </c>
      <c r="M24" s="11">
        <f>D24+G24+J24</f>
        <v>4</v>
      </c>
      <c r="N24" s="25">
        <f>E24+H24+K24</f>
        <v>2</v>
      </c>
      <c r="O24" s="12">
        <f>(N24/M24)</f>
        <v>0.5</v>
      </c>
      <c r="P24" s="11">
        <v>0</v>
      </c>
      <c r="Q24" s="25">
        <v>0</v>
      </c>
      <c r="R24" s="12" t="e">
        <f>(Q24/P24)</f>
        <v>#DIV/0!</v>
      </c>
      <c r="S24" s="13">
        <v>2</v>
      </c>
      <c r="T24" s="13">
        <v>3</v>
      </c>
      <c r="U24" s="13">
        <v>1</v>
      </c>
      <c r="V24" s="13">
        <v>5</v>
      </c>
      <c r="W24" s="14">
        <v>0</v>
      </c>
      <c r="X24" s="13">
        <v>2</v>
      </c>
      <c r="Y24" s="13">
        <v>0</v>
      </c>
      <c r="Z24" s="13">
        <v>2</v>
      </c>
      <c r="AA24" s="79">
        <f>(E24*2)+(H24*2)+(K24*3)+(Q24*1)</f>
        <v>4</v>
      </c>
      <c r="AB24" s="77">
        <f>C24/AA24</f>
        <v>2.75</v>
      </c>
    </row>
    <row r="25" spans="1:28" s="29" customFormat="1" ht="13.5">
      <c r="A25" s="26"/>
      <c r="B25" s="27"/>
      <c r="C25" s="28"/>
      <c r="D25" s="129">
        <f>(D24-E24)*(-2)+(E24*2)</f>
        <v>0</v>
      </c>
      <c r="E25" s="130"/>
      <c r="F25" s="18"/>
      <c r="G25" s="129">
        <f>(G24-H24)*(-1)+(H24*2)</f>
        <v>0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0</v>
      </c>
      <c r="N25" s="130"/>
      <c r="O25" s="19"/>
      <c r="P25" s="129">
        <f>(P24-Q24)*(-1)+(Q24*1)</f>
        <v>0</v>
      </c>
      <c r="Q25" s="130"/>
      <c r="R25" s="19"/>
      <c r="S25" s="21">
        <f>S24*1</f>
        <v>2</v>
      </c>
      <c r="T25" s="21">
        <f>T24*1</f>
        <v>3</v>
      </c>
      <c r="U25" s="21">
        <f>U24*(1)</f>
        <v>1</v>
      </c>
      <c r="V25" s="22">
        <f>V24*(-1)</f>
        <v>-5</v>
      </c>
      <c r="W25" s="23">
        <f>W24*(1)</f>
        <v>0</v>
      </c>
      <c r="X25" s="21">
        <f>X24*(1)</f>
        <v>2</v>
      </c>
      <c r="Y25" s="22">
        <f>Y24*(-1)</f>
        <v>0</v>
      </c>
      <c r="Z25" s="22">
        <f>Z24*(-1)</f>
        <v>-2</v>
      </c>
      <c r="AA25" s="80">
        <f>SUM(M25:Z25)</f>
        <v>1</v>
      </c>
      <c r="AB25" s="76">
        <f>C24/AA25</f>
        <v>11</v>
      </c>
    </row>
    <row r="26" spans="1:28" s="4" customFormat="1" ht="12.75">
      <c r="A26" s="5">
        <v>13</v>
      </c>
      <c r="B26" s="6" t="s">
        <v>23</v>
      </c>
      <c r="C26" s="61">
        <v>40</v>
      </c>
      <c r="D26" s="8">
        <v>3</v>
      </c>
      <c r="E26" s="25">
        <v>2</v>
      </c>
      <c r="F26" s="10">
        <f>(E26/D26)</f>
        <v>0.6666666666666666</v>
      </c>
      <c r="G26" s="11">
        <v>13</v>
      </c>
      <c r="H26" s="25">
        <v>7</v>
      </c>
      <c r="I26" s="12">
        <f>(H26/G26)</f>
        <v>0.5384615384615384</v>
      </c>
      <c r="J26" s="8">
        <v>3</v>
      </c>
      <c r="K26" s="25">
        <v>2</v>
      </c>
      <c r="L26" s="12">
        <f>K26/J26</f>
        <v>0.6666666666666666</v>
      </c>
      <c r="M26" s="11">
        <f>D26+G26+J26</f>
        <v>19</v>
      </c>
      <c r="N26" s="25">
        <f>E26+H26+K26</f>
        <v>11</v>
      </c>
      <c r="O26" s="12">
        <f>(N26/M26)</f>
        <v>0.5789473684210527</v>
      </c>
      <c r="P26" s="11">
        <v>1</v>
      </c>
      <c r="Q26" s="25">
        <v>1</v>
      </c>
      <c r="R26" s="12">
        <f>(Q26/P26)</f>
        <v>1</v>
      </c>
      <c r="S26" s="13">
        <v>6</v>
      </c>
      <c r="T26" s="13">
        <v>2</v>
      </c>
      <c r="U26" s="13">
        <v>2</v>
      </c>
      <c r="V26" s="13">
        <v>5</v>
      </c>
      <c r="W26" s="14">
        <v>1</v>
      </c>
      <c r="X26" s="13">
        <v>2</v>
      </c>
      <c r="Y26" s="13">
        <v>1</v>
      </c>
      <c r="Z26" s="13">
        <v>0</v>
      </c>
      <c r="AA26" s="79">
        <f>(E26*2)+(H26*2)+(K26*3)+(Q26*1)</f>
        <v>25</v>
      </c>
      <c r="AB26" s="77">
        <f>C26/AA26</f>
        <v>1.6</v>
      </c>
    </row>
    <row r="27" spans="1:28" s="29" customFormat="1" ht="13.5">
      <c r="A27" s="26"/>
      <c r="B27" s="27"/>
      <c r="C27" s="28"/>
      <c r="D27" s="129">
        <f>(D26-E26)*(-2)+(E26*2)</f>
        <v>2</v>
      </c>
      <c r="E27" s="130"/>
      <c r="F27" s="18"/>
      <c r="G27" s="129">
        <f>(G26-H26)*(-1)+(H26*2)</f>
        <v>8</v>
      </c>
      <c r="H27" s="130"/>
      <c r="I27" s="19"/>
      <c r="J27" s="129">
        <f>(J26-K26)*(-1)+(K26*3)</f>
        <v>5</v>
      </c>
      <c r="K27" s="130"/>
      <c r="L27" s="20"/>
      <c r="M27" s="129">
        <f t="shared" si="0"/>
        <v>15</v>
      </c>
      <c r="N27" s="130"/>
      <c r="O27" s="19"/>
      <c r="P27" s="129">
        <f>(P26-Q26)*(-1)+(Q26*1)</f>
        <v>1</v>
      </c>
      <c r="Q27" s="130"/>
      <c r="R27" s="19"/>
      <c r="S27" s="21">
        <f>S26*1</f>
        <v>6</v>
      </c>
      <c r="T27" s="21">
        <f>T26*1</f>
        <v>2</v>
      </c>
      <c r="U27" s="21">
        <f>U26*(1)</f>
        <v>2</v>
      </c>
      <c r="V27" s="22">
        <f>V26*(-1)</f>
        <v>-5</v>
      </c>
      <c r="W27" s="23">
        <f>W26*(1)</f>
        <v>1</v>
      </c>
      <c r="X27" s="21">
        <f>X26*(1)</f>
        <v>2</v>
      </c>
      <c r="Y27" s="22">
        <f>Y26*(-1)</f>
        <v>-1</v>
      </c>
      <c r="Z27" s="22">
        <f>Z26*(-1)</f>
        <v>0</v>
      </c>
      <c r="AA27" s="80">
        <f>SUM(M27:Z27)</f>
        <v>23</v>
      </c>
      <c r="AB27" s="76">
        <f>C26/AA27</f>
        <v>1.7391304347826086</v>
      </c>
    </row>
    <row r="28" spans="1:28" s="4" customFormat="1" ht="12.75">
      <c r="A28" s="59">
        <v>14</v>
      </c>
      <c r="B28" s="60" t="s">
        <v>22</v>
      </c>
      <c r="C28" s="61">
        <v>10</v>
      </c>
      <c r="D28" s="8">
        <v>3</v>
      </c>
      <c r="E28" s="25">
        <v>0</v>
      </c>
      <c r="F28" s="10">
        <f>(E28/D28)</f>
        <v>0</v>
      </c>
      <c r="G28" s="11">
        <v>0</v>
      </c>
      <c r="H28" s="25">
        <v>0</v>
      </c>
      <c r="I28" s="12" t="e">
        <f>(H28/G28)</f>
        <v>#DIV/0!</v>
      </c>
      <c r="J28" s="8">
        <v>0</v>
      </c>
      <c r="K28" s="25">
        <v>0</v>
      </c>
      <c r="L28" s="12" t="e">
        <f>K28/J28</f>
        <v>#DIV/0!</v>
      </c>
      <c r="M28" s="11">
        <f>D28+G28+J28</f>
        <v>3</v>
      </c>
      <c r="N28" s="25">
        <f>E28+H28+K28</f>
        <v>0</v>
      </c>
      <c r="O28" s="12">
        <f>(N28/M28)</f>
        <v>0</v>
      </c>
      <c r="P28" s="11">
        <v>0</v>
      </c>
      <c r="Q28" s="25">
        <v>0</v>
      </c>
      <c r="R28" s="12" t="e">
        <f>(Q28/P28)</f>
        <v>#DIV/0!</v>
      </c>
      <c r="S28" s="13">
        <v>1</v>
      </c>
      <c r="T28" s="13">
        <v>2</v>
      </c>
      <c r="U28" s="13">
        <v>0</v>
      </c>
      <c r="V28" s="13">
        <v>1</v>
      </c>
      <c r="W28" s="14">
        <v>0</v>
      </c>
      <c r="X28" s="13">
        <v>0</v>
      </c>
      <c r="Y28" s="13">
        <v>0</v>
      </c>
      <c r="Z28" s="13">
        <v>0</v>
      </c>
      <c r="AA28" s="79">
        <f>(E28*2)+(H28*2)+(K28*3)+(Q28*1)</f>
        <v>0</v>
      </c>
      <c r="AB28" s="77" t="e">
        <f>C28/AA28</f>
        <v>#DIV/0!</v>
      </c>
    </row>
    <row r="29" spans="1:28" s="29" customFormat="1" ht="13.5">
      <c r="A29" s="26"/>
      <c r="B29" s="27"/>
      <c r="C29" s="28"/>
      <c r="D29" s="129">
        <f>(D28-E28)*(-2)+(E28*2)</f>
        <v>-6</v>
      </c>
      <c r="E29" s="130"/>
      <c r="F29" s="18"/>
      <c r="G29" s="129">
        <f>(G28-H28)*(-1)+(H28*2)</f>
        <v>0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-6</v>
      </c>
      <c r="N29" s="130"/>
      <c r="O29" s="19"/>
      <c r="P29" s="129">
        <f>(P28-Q28)*(-1)+(Q28*1)</f>
        <v>0</v>
      </c>
      <c r="Q29" s="130"/>
      <c r="R29" s="19"/>
      <c r="S29" s="21">
        <f>S28*1</f>
        <v>1</v>
      </c>
      <c r="T29" s="21">
        <f>T28*1</f>
        <v>2</v>
      </c>
      <c r="U29" s="21">
        <f>U28*(1)</f>
        <v>0</v>
      </c>
      <c r="V29" s="22">
        <f>V28*(-1)</f>
        <v>-1</v>
      </c>
      <c r="W29" s="23">
        <f>W28*(1)</f>
        <v>0</v>
      </c>
      <c r="X29" s="21">
        <f>X28*(1)</f>
        <v>0</v>
      </c>
      <c r="Y29" s="22">
        <f>Y28*(-1)</f>
        <v>0</v>
      </c>
      <c r="Z29" s="22">
        <f>Z28*(-1)</f>
        <v>0</v>
      </c>
      <c r="AA29" s="80">
        <f>SUM(M29:Z29)</f>
        <v>-4</v>
      </c>
      <c r="AB29" s="76">
        <f>C28/AA29</f>
        <v>-2.5</v>
      </c>
    </row>
    <row r="30" spans="1:28" s="4" customFormat="1" ht="12.75">
      <c r="A30" s="5">
        <v>15</v>
      </c>
      <c r="B30" s="6" t="s">
        <v>20</v>
      </c>
      <c r="C30" s="7">
        <v>28</v>
      </c>
      <c r="D30" s="8">
        <v>4</v>
      </c>
      <c r="E30" s="25">
        <v>3</v>
      </c>
      <c r="F30" s="10">
        <f>(E30/D30)</f>
        <v>0.75</v>
      </c>
      <c r="G30" s="11">
        <v>2</v>
      </c>
      <c r="H30" s="25">
        <v>1</v>
      </c>
      <c r="I30" s="12">
        <f>(H30/G30)</f>
        <v>0.5</v>
      </c>
      <c r="J30" s="8">
        <v>1</v>
      </c>
      <c r="K30" s="25">
        <v>1</v>
      </c>
      <c r="L30" s="12">
        <f>K30/J30</f>
        <v>1</v>
      </c>
      <c r="M30" s="11">
        <f>D30+G30+J30</f>
        <v>7</v>
      </c>
      <c r="N30" s="25">
        <f>E30+H30+K30</f>
        <v>5</v>
      </c>
      <c r="O30" s="12">
        <f>(N30/M30)</f>
        <v>0.7142857142857143</v>
      </c>
      <c r="P30" s="11">
        <v>3</v>
      </c>
      <c r="Q30" s="25">
        <v>3</v>
      </c>
      <c r="R30" s="12">
        <f>(Q30/P30)</f>
        <v>1</v>
      </c>
      <c r="S30" s="13">
        <v>4</v>
      </c>
      <c r="T30" s="13">
        <v>3</v>
      </c>
      <c r="U30" s="13">
        <v>6</v>
      </c>
      <c r="V30" s="13">
        <v>1</v>
      </c>
      <c r="W30" s="14">
        <v>1</v>
      </c>
      <c r="X30" s="13">
        <v>3</v>
      </c>
      <c r="Y30" s="13">
        <v>2</v>
      </c>
      <c r="Z30" s="13">
        <v>2</v>
      </c>
      <c r="AA30" s="79">
        <f>(E30*2)+(H30*2)+(K30*3)+(Q30*1)</f>
        <v>14</v>
      </c>
      <c r="AB30" s="77">
        <f>C30/AA30</f>
        <v>2</v>
      </c>
    </row>
    <row r="31" spans="1:28" s="29" customFormat="1" ht="14.25" thickBot="1">
      <c r="A31" s="30"/>
      <c r="B31" s="31"/>
      <c r="C31" s="32"/>
      <c r="D31" s="153">
        <f>(D30-E30)*(-2)+(E30*2)</f>
        <v>4</v>
      </c>
      <c r="E31" s="154"/>
      <c r="F31" s="33"/>
      <c r="G31" s="153">
        <f>(G30-H30)*(-1)+(H30*2)</f>
        <v>1</v>
      </c>
      <c r="H31" s="154"/>
      <c r="I31" s="34"/>
      <c r="J31" s="153">
        <f>(J30-K30)*(-1)+(K30*3)</f>
        <v>3</v>
      </c>
      <c r="K31" s="154"/>
      <c r="L31" s="35"/>
      <c r="M31" s="153">
        <f t="shared" si="0"/>
        <v>8</v>
      </c>
      <c r="N31" s="154"/>
      <c r="O31" s="34"/>
      <c r="P31" s="153">
        <f>(P30-Q30)*(-1)+(Q30*1)</f>
        <v>3</v>
      </c>
      <c r="Q31" s="154"/>
      <c r="R31" s="34"/>
      <c r="S31" s="36">
        <f>S30*1</f>
        <v>4</v>
      </c>
      <c r="T31" s="36">
        <f>T30*1</f>
        <v>3</v>
      </c>
      <c r="U31" s="36">
        <f>U30*(1)</f>
        <v>6</v>
      </c>
      <c r="V31" s="37">
        <f>V30*(-1)</f>
        <v>-1</v>
      </c>
      <c r="W31" s="38">
        <f>W30*(1)</f>
        <v>1</v>
      </c>
      <c r="X31" s="36">
        <f>X30*(1)</f>
        <v>3</v>
      </c>
      <c r="Y31" s="37">
        <f>Y30*(-1)</f>
        <v>-2</v>
      </c>
      <c r="Z31" s="37">
        <f>Z30*(-1)</f>
        <v>-2</v>
      </c>
      <c r="AA31" s="81">
        <f>SUM(M31:Z31)</f>
        <v>23</v>
      </c>
      <c r="AB31" s="78">
        <f>C30/AA31</f>
        <v>1.2173913043478262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25</v>
      </c>
      <c r="E33" s="47">
        <f>SUM(E8,E10,E12,E16,E18,E20,E24,E26,E28,E30,E22,E14)</f>
        <v>13</v>
      </c>
      <c r="F33" s="48">
        <f>(E33/D33)</f>
        <v>0.52</v>
      </c>
      <c r="G33" s="46">
        <f>SUM(G8,G10,G12,G16,G18,G20,G24,G26,G28,G30,G22,G14)</f>
        <v>29</v>
      </c>
      <c r="H33" s="47">
        <f>SUM(H8,H10,H12,H16,H18,H20,H24,H26,H28,H30,H22,H14)</f>
        <v>10</v>
      </c>
      <c r="I33" s="48">
        <f>(H33/G33)</f>
        <v>0.3448275862068966</v>
      </c>
      <c r="J33" s="46">
        <f>SUM(J8,J10,J12,J16,J18,J20,J24,J26,J28,J30,J22,J14)</f>
        <v>9</v>
      </c>
      <c r="K33" s="47">
        <f>SUM(K8,K10,K12,K16,K18,K20,K24,K26,K28,K30,K22,K14)</f>
        <v>5</v>
      </c>
      <c r="L33" s="48">
        <f>(K33/J33)</f>
        <v>0.5555555555555556</v>
      </c>
      <c r="M33" s="46">
        <f>SUM(M8,M10,M12,M16,M18,M20,M24,M26,M28,M30,M22,M14)</f>
        <v>63</v>
      </c>
      <c r="N33" s="47">
        <f>SUM(N8,N10,N12,N16,N18,N20,N24,N26,N28,N30,N22,N14)</f>
        <v>28</v>
      </c>
      <c r="O33" s="48">
        <f>(N33/M33)</f>
        <v>0.4444444444444444</v>
      </c>
      <c r="P33" s="46">
        <f>SUM(P8,P10,P12,P16,P18,P20,P24,P26,P28,P30,P22,P14)</f>
        <v>19</v>
      </c>
      <c r="Q33" s="47">
        <f>SUM(Q8,Q10,Q12,Q16,Q18,Q20,Q24,Q26,Q28,Q30,Q22,Q14)</f>
        <v>18</v>
      </c>
      <c r="R33" s="48">
        <f>(Q33/P33)</f>
        <v>0.9473684210526315</v>
      </c>
      <c r="S33" s="49">
        <f aca="true" t="shared" si="1" ref="S33:AA33">SUM(S8,S10,S12,S16,S18,S20,S24,S26,S28,S30,S22,S14)</f>
        <v>28</v>
      </c>
      <c r="T33" s="50">
        <f t="shared" si="1"/>
        <v>15</v>
      </c>
      <c r="U33" s="50">
        <f t="shared" si="1"/>
        <v>20</v>
      </c>
      <c r="V33" s="50">
        <f t="shared" si="1"/>
        <v>28</v>
      </c>
      <c r="W33" s="50">
        <f t="shared" si="1"/>
        <v>6</v>
      </c>
      <c r="X33" s="50">
        <f t="shared" si="1"/>
        <v>19</v>
      </c>
      <c r="Y33" s="50">
        <f t="shared" si="1"/>
        <v>9</v>
      </c>
      <c r="Z33" s="50">
        <f t="shared" si="1"/>
        <v>15</v>
      </c>
      <c r="AA33" s="51">
        <f t="shared" si="1"/>
        <v>79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O6:O7"/>
    <mergeCell ref="G6:H6"/>
    <mergeCell ref="I6:I7"/>
    <mergeCell ref="J6:K6"/>
    <mergeCell ref="M6:N6"/>
    <mergeCell ref="G7:H7"/>
    <mergeCell ref="J7:K7"/>
    <mergeCell ref="M7:N7"/>
    <mergeCell ref="L6:L7"/>
    <mergeCell ref="P31:Q31"/>
    <mergeCell ref="D31:E31"/>
    <mergeCell ref="G31:H31"/>
    <mergeCell ref="J31:K31"/>
    <mergeCell ref="M31:N31"/>
    <mergeCell ref="M25:N25"/>
    <mergeCell ref="P29:Q29"/>
    <mergeCell ref="D29:E29"/>
    <mergeCell ref="G29:H29"/>
    <mergeCell ref="J29:K29"/>
    <mergeCell ref="M29:N29"/>
    <mergeCell ref="M21:N21"/>
    <mergeCell ref="P25:Q25"/>
    <mergeCell ref="D27:E27"/>
    <mergeCell ref="G27:H27"/>
    <mergeCell ref="J27:K27"/>
    <mergeCell ref="M27:N27"/>
    <mergeCell ref="P27:Q27"/>
    <mergeCell ref="D25:E25"/>
    <mergeCell ref="G25:H25"/>
    <mergeCell ref="J25:K25"/>
    <mergeCell ref="M17:N17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P11:Q11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D11:E11"/>
    <mergeCell ref="G11:H11"/>
    <mergeCell ref="J11:K11"/>
    <mergeCell ref="M11:N11"/>
    <mergeCell ref="A6:A7"/>
    <mergeCell ref="B6:B7"/>
    <mergeCell ref="C6:C7"/>
    <mergeCell ref="F6:F7"/>
    <mergeCell ref="D6:E6"/>
    <mergeCell ref="D7:E7"/>
    <mergeCell ref="P9:Q9"/>
    <mergeCell ref="W6:W7"/>
    <mergeCell ref="X6:X7"/>
    <mergeCell ref="P6:Q6"/>
    <mergeCell ref="R6:R7"/>
    <mergeCell ref="S6:S7"/>
    <mergeCell ref="U6:U7"/>
    <mergeCell ref="V6:V7"/>
    <mergeCell ref="T6:T7"/>
    <mergeCell ref="P7:Q7"/>
    <mergeCell ref="D9:E9"/>
    <mergeCell ref="G9:H9"/>
    <mergeCell ref="J9:K9"/>
    <mergeCell ref="M9:N9"/>
    <mergeCell ref="Y3:AB3"/>
    <mergeCell ref="U39:U40"/>
    <mergeCell ref="AA6:AA7"/>
    <mergeCell ref="AB6:AB7"/>
    <mergeCell ref="Z6:Z7"/>
    <mergeCell ref="Y6:Y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68</v>
      </c>
      <c r="B3" s="90" t="s">
        <v>48</v>
      </c>
      <c r="C3" s="54"/>
      <c r="D3" s="54"/>
      <c r="E3" s="92" t="s">
        <v>46</v>
      </c>
      <c r="F3" s="91" t="s">
        <v>47</v>
      </c>
      <c r="J3" s="93">
        <f>N3+P3+R3+T3</f>
        <v>73</v>
      </c>
      <c r="K3" s="56" t="s">
        <v>46</v>
      </c>
      <c r="L3" s="94">
        <f>O3+Q3+S3+U3</f>
        <v>57</v>
      </c>
      <c r="M3" s="84" t="s">
        <v>49</v>
      </c>
      <c r="N3" s="84">
        <v>14</v>
      </c>
      <c r="O3" s="57">
        <v>10</v>
      </c>
      <c r="P3" s="84">
        <v>19</v>
      </c>
      <c r="Q3" s="57">
        <v>22</v>
      </c>
      <c r="R3" s="84">
        <v>21</v>
      </c>
      <c r="S3" s="57">
        <v>9</v>
      </c>
      <c r="T3" s="84">
        <v>19</v>
      </c>
      <c r="U3" s="57">
        <v>16</v>
      </c>
      <c r="V3" s="57" t="s">
        <v>49</v>
      </c>
      <c r="X3" s="56"/>
      <c r="Y3" s="157" t="s">
        <v>69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0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0</v>
      </c>
      <c r="D10" s="8">
        <v>0</v>
      </c>
      <c r="E10" s="25">
        <v>0</v>
      </c>
      <c r="F10" s="10" t="e">
        <f>(E10/D10)</f>
        <v>#DIV/0!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0</v>
      </c>
      <c r="N10" s="25">
        <f>E10+H10+K10</f>
        <v>0</v>
      </c>
      <c r="O10" s="12" t="e">
        <f>(N10/M10)</f>
        <v>#DIV/0!</v>
      </c>
      <c r="P10" s="11">
        <v>0</v>
      </c>
      <c r="Q10" s="25">
        <v>0</v>
      </c>
      <c r="R10" s="12" t="e">
        <f>(Q10/P10)</f>
        <v>#DIV/0!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13">
        <v>0</v>
      </c>
      <c r="Y10" s="13">
        <v>0</v>
      </c>
      <c r="Z10" s="13">
        <v>0</v>
      </c>
      <c r="AA10" s="79">
        <f>(E10*2)+(H10*2)+(K10*3)+(Q10*1)</f>
        <v>0</v>
      </c>
      <c r="AB10" s="77" t="e">
        <f>C10/AA10</f>
        <v>#DIV/0!</v>
      </c>
    </row>
    <row r="11" spans="1:28" s="29" customFormat="1" ht="13.5">
      <c r="A11" s="26"/>
      <c r="B11" s="27"/>
      <c r="C11" s="28"/>
      <c r="D11" s="129">
        <f>(D10-E10)*(-2)+(E10*2)</f>
        <v>0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0</v>
      </c>
      <c r="N11" s="130"/>
      <c r="O11" s="19"/>
      <c r="P11" s="129">
        <f>(P10-Q10)*(-1)+(Q10*1)</f>
        <v>0</v>
      </c>
      <c r="Q11" s="130"/>
      <c r="R11" s="19"/>
      <c r="S11" s="21">
        <f>S10*1</f>
        <v>0</v>
      </c>
      <c r="T11" s="21">
        <f>T10*1</f>
        <v>0</v>
      </c>
      <c r="U11" s="21">
        <f>U10*(1)</f>
        <v>0</v>
      </c>
      <c r="V11" s="22">
        <f>V10*(-1)</f>
        <v>0</v>
      </c>
      <c r="W11" s="23">
        <f>W10*(1)</f>
        <v>0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0</v>
      </c>
      <c r="AB11" s="76" t="e">
        <f>C10/AA11</f>
        <v>#DIV/0!</v>
      </c>
    </row>
    <row r="12" spans="1:28" s="4" customFormat="1" ht="12.75">
      <c r="A12" s="5">
        <v>6</v>
      </c>
      <c r="B12" s="6" t="s">
        <v>19</v>
      </c>
      <c r="C12" s="61">
        <v>0</v>
      </c>
      <c r="D12" s="8">
        <v>0</v>
      </c>
      <c r="E12" s="25">
        <v>0</v>
      </c>
      <c r="F12" s="10" t="e">
        <f>(E12/D12)</f>
        <v>#DIV/0!</v>
      </c>
      <c r="G12" s="11">
        <v>0</v>
      </c>
      <c r="H12" s="25">
        <v>0</v>
      </c>
      <c r="I12" s="12" t="e">
        <f>(H12/G12)</f>
        <v>#DIV/0!</v>
      </c>
      <c r="J12" s="8">
        <v>0</v>
      </c>
      <c r="K12" s="25">
        <v>0</v>
      </c>
      <c r="L12" s="12" t="e">
        <f>K12/J12</f>
        <v>#DIV/0!</v>
      </c>
      <c r="M12" s="11">
        <f>D12+G12+J12</f>
        <v>0</v>
      </c>
      <c r="N12" s="25">
        <f>E12+H12+K12</f>
        <v>0</v>
      </c>
      <c r="O12" s="12" t="e">
        <f>(N12/M12)</f>
        <v>#DIV/0!</v>
      </c>
      <c r="P12" s="11">
        <v>0</v>
      </c>
      <c r="Q12" s="25">
        <v>0</v>
      </c>
      <c r="R12" s="12" t="e">
        <f>(Q12/P12)</f>
        <v>#DIV/0!</v>
      </c>
      <c r="S12" s="13">
        <v>0</v>
      </c>
      <c r="T12" s="13">
        <v>0</v>
      </c>
      <c r="U12" s="13">
        <v>0</v>
      </c>
      <c r="V12" s="13">
        <v>0</v>
      </c>
      <c r="W12" s="14">
        <v>0</v>
      </c>
      <c r="X12" s="13">
        <v>0</v>
      </c>
      <c r="Y12" s="13">
        <v>0</v>
      </c>
      <c r="Z12" s="13">
        <v>0</v>
      </c>
      <c r="AA12" s="79">
        <f>(E12*2)+(H12*2)+(K12*3)+(Q12*1)</f>
        <v>0</v>
      </c>
      <c r="AB12" s="77" t="e">
        <f>C12/AA12</f>
        <v>#DIV/0!</v>
      </c>
    </row>
    <row r="13" spans="1:28" s="29" customFormat="1" ht="13.5">
      <c r="A13" s="26"/>
      <c r="B13" s="27"/>
      <c r="C13" s="28"/>
      <c r="D13" s="129">
        <f>(D12-E12)*(-2)+(E12*2)</f>
        <v>0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0</v>
      </c>
      <c r="N13" s="130"/>
      <c r="O13" s="19"/>
      <c r="P13" s="129">
        <f>(P12-Q12)*(-1)+(Q12*1)</f>
        <v>0</v>
      </c>
      <c r="Q13" s="130"/>
      <c r="R13" s="19"/>
      <c r="S13" s="21">
        <f>S12*1</f>
        <v>0</v>
      </c>
      <c r="T13" s="21">
        <f>T12*1</f>
        <v>0</v>
      </c>
      <c r="U13" s="21">
        <f>U12*(1)</f>
        <v>0</v>
      </c>
      <c r="V13" s="22">
        <f>V12*(-1)</f>
        <v>0</v>
      </c>
      <c r="W13" s="23">
        <f>W12*(1)</f>
        <v>0</v>
      </c>
      <c r="X13" s="21">
        <f>X12*(1)</f>
        <v>0</v>
      </c>
      <c r="Y13" s="22">
        <f>Y12*(-1)</f>
        <v>0</v>
      </c>
      <c r="Z13" s="22">
        <f>Z12*(-1)</f>
        <v>0</v>
      </c>
      <c r="AA13" s="80">
        <f>SUM(M13:Z13)</f>
        <v>0</v>
      </c>
      <c r="AB13" s="76" t="e">
        <f>C12/AA13</f>
        <v>#DIV/0!</v>
      </c>
    </row>
    <row r="14" spans="1:28" s="4" customFormat="1" ht="12.75">
      <c r="A14" s="5">
        <v>7</v>
      </c>
      <c r="B14" s="6" t="s">
        <v>52</v>
      </c>
      <c r="C14" s="61">
        <v>0</v>
      </c>
      <c r="D14" s="8">
        <v>0</v>
      </c>
      <c r="E14" s="25">
        <v>0</v>
      </c>
      <c r="F14" s="10" t="e">
        <f>(E14/D14)</f>
        <v>#DIV/0!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0</v>
      </c>
      <c r="N14" s="25">
        <f>E14+H14+K14</f>
        <v>0</v>
      </c>
      <c r="O14" s="12" t="e">
        <f>(N14/M14)</f>
        <v>#DIV/0!</v>
      </c>
      <c r="P14" s="11">
        <v>0</v>
      </c>
      <c r="Q14" s="25">
        <v>0</v>
      </c>
      <c r="R14" s="12" t="e">
        <f>(Q14/P14)</f>
        <v>#DIV/0!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13">
        <v>0</v>
      </c>
      <c r="Y14" s="13">
        <v>0</v>
      </c>
      <c r="Z14" s="13">
        <v>0</v>
      </c>
      <c r="AA14" s="79">
        <f>(E14*2)+(H14*2)+(K14*3)+(Q14*1)</f>
        <v>0</v>
      </c>
      <c r="AB14" s="77" t="e">
        <f>C14/AA14</f>
        <v>#DIV/0!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0</v>
      </c>
      <c r="N15" s="130"/>
      <c r="O15" s="19"/>
      <c r="P15" s="129">
        <f>(P14-Q14)*(-1)+(Q14*1)</f>
        <v>0</v>
      </c>
      <c r="Q15" s="130"/>
      <c r="R15" s="19"/>
      <c r="S15" s="21">
        <f>S14*1</f>
        <v>0</v>
      </c>
      <c r="T15" s="21">
        <f>T14*1</f>
        <v>0</v>
      </c>
      <c r="U15" s="21">
        <f>U14*(1)</f>
        <v>0</v>
      </c>
      <c r="V15" s="22">
        <f>V14*(-1)</f>
        <v>0</v>
      </c>
      <c r="W15" s="23">
        <f>W14*(1)</f>
        <v>0</v>
      </c>
      <c r="X15" s="21">
        <f>X14*(1)</f>
        <v>0</v>
      </c>
      <c r="Y15" s="22">
        <f>Y14*(-1)</f>
        <v>0</v>
      </c>
      <c r="Z15" s="22">
        <f>Z14*(-1)</f>
        <v>0</v>
      </c>
      <c r="AA15" s="80">
        <f>SUM(M15:Z15)</f>
        <v>0</v>
      </c>
      <c r="AB15" s="76" t="e">
        <f>C14/AA15</f>
        <v>#DIV/0!</v>
      </c>
    </row>
    <row r="16" spans="1:28" s="4" customFormat="1" ht="12.75">
      <c r="A16" s="5">
        <v>8</v>
      </c>
      <c r="B16" s="6" t="s">
        <v>15</v>
      </c>
      <c r="C16" s="61">
        <v>40</v>
      </c>
      <c r="D16" s="8">
        <v>4</v>
      </c>
      <c r="E16" s="25">
        <v>4</v>
      </c>
      <c r="F16" s="10">
        <f>(E16/D16)</f>
        <v>1</v>
      </c>
      <c r="G16" s="11">
        <v>4</v>
      </c>
      <c r="H16" s="25">
        <v>0</v>
      </c>
      <c r="I16" s="12">
        <f>(H16/G16)</f>
        <v>0</v>
      </c>
      <c r="J16" s="8">
        <v>3</v>
      </c>
      <c r="K16" s="25">
        <v>2</v>
      </c>
      <c r="L16" s="12">
        <f>K16/J16</f>
        <v>0.6666666666666666</v>
      </c>
      <c r="M16" s="11">
        <f>D16+G16+J16</f>
        <v>11</v>
      </c>
      <c r="N16" s="25">
        <f>E16+H16+K16</f>
        <v>6</v>
      </c>
      <c r="O16" s="12">
        <f>(N16/M16)</f>
        <v>0.5454545454545454</v>
      </c>
      <c r="P16" s="11">
        <v>4</v>
      </c>
      <c r="Q16" s="25">
        <v>3</v>
      </c>
      <c r="R16" s="12">
        <f>(Q16/P16)</f>
        <v>0.75</v>
      </c>
      <c r="S16" s="13">
        <v>1</v>
      </c>
      <c r="T16" s="13">
        <v>0</v>
      </c>
      <c r="U16" s="13">
        <v>1</v>
      </c>
      <c r="V16" s="13">
        <v>5</v>
      </c>
      <c r="W16" s="14">
        <v>4</v>
      </c>
      <c r="X16" s="13">
        <v>6</v>
      </c>
      <c r="Y16" s="13">
        <v>2</v>
      </c>
      <c r="Z16" s="13">
        <v>0</v>
      </c>
      <c r="AA16" s="79">
        <f>(E16*2)+(H16*2)+(K16*3)+(Q16*1)</f>
        <v>17</v>
      </c>
      <c r="AB16" s="77">
        <f>C16/AA16</f>
        <v>2.3529411764705883</v>
      </c>
    </row>
    <row r="17" spans="1:28" s="29" customFormat="1" ht="13.5">
      <c r="A17" s="26"/>
      <c r="B17" s="27"/>
      <c r="C17" s="28"/>
      <c r="D17" s="129">
        <f>(D16-E16)*(-2)+(E16*2)</f>
        <v>8</v>
      </c>
      <c r="E17" s="130"/>
      <c r="F17" s="18"/>
      <c r="G17" s="129">
        <f>(G16-H16)*(-1)+(H16*2)</f>
        <v>-4</v>
      </c>
      <c r="H17" s="130"/>
      <c r="I17" s="19"/>
      <c r="J17" s="129">
        <f>(J16-K16)*(-1)+(K16*3)</f>
        <v>5</v>
      </c>
      <c r="K17" s="130"/>
      <c r="L17" s="20"/>
      <c r="M17" s="129">
        <f t="shared" si="0"/>
        <v>9</v>
      </c>
      <c r="N17" s="130"/>
      <c r="O17" s="19"/>
      <c r="P17" s="129">
        <f>(P16-Q16)*(-1)+(Q16*1)</f>
        <v>2</v>
      </c>
      <c r="Q17" s="130"/>
      <c r="R17" s="19"/>
      <c r="S17" s="21">
        <f>S16*1</f>
        <v>1</v>
      </c>
      <c r="T17" s="21">
        <f>T16*1</f>
        <v>0</v>
      </c>
      <c r="U17" s="21">
        <f>U16*(1)</f>
        <v>1</v>
      </c>
      <c r="V17" s="22">
        <f>V16*(-1)</f>
        <v>-5</v>
      </c>
      <c r="W17" s="23">
        <f>W16*(1)</f>
        <v>4</v>
      </c>
      <c r="X17" s="21">
        <f>X16*(1)</f>
        <v>6</v>
      </c>
      <c r="Y17" s="22">
        <f>Y16*(-1)</f>
        <v>-2</v>
      </c>
      <c r="Z17" s="22">
        <f>Z16*(-1)</f>
        <v>0</v>
      </c>
      <c r="AA17" s="80">
        <f>SUM(M17:Z17)</f>
        <v>16</v>
      </c>
      <c r="AB17" s="76">
        <f>C16/AA17</f>
        <v>2.5</v>
      </c>
    </row>
    <row r="18" spans="1:28" s="4" customFormat="1" ht="12.75">
      <c r="A18" s="5">
        <v>9</v>
      </c>
      <c r="B18" s="6" t="s">
        <v>18</v>
      </c>
      <c r="C18" s="61">
        <v>37</v>
      </c>
      <c r="D18" s="8">
        <v>6</v>
      </c>
      <c r="E18" s="25">
        <v>2</v>
      </c>
      <c r="F18" s="10">
        <f>(E18/D18)</f>
        <v>0.3333333333333333</v>
      </c>
      <c r="G18" s="11">
        <v>4</v>
      </c>
      <c r="H18" s="25">
        <v>1</v>
      </c>
      <c r="I18" s="12">
        <f>(H18/G18)</f>
        <v>0.25</v>
      </c>
      <c r="J18" s="8">
        <v>0</v>
      </c>
      <c r="K18" s="25">
        <v>0</v>
      </c>
      <c r="L18" s="12" t="e">
        <f>K18/J18</f>
        <v>#DIV/0!</v>
      </c>
      <c r="M18" s="11">
        <f>D18+G18+J18</f>
        <v>10</v>
      </c>
      <c r="N18" s="25">
        <f>E18+H18+K18</f>
        <v>3</v>
      </c>
      <c r="O18" s="12">
        <f>(N18/M18)</f>
        <v>0.3</v>
      </c>
      <c r="P18" s="11">
        <v>0</v>
      </c>
      <c r="Q18" s="25">
        <v>0</v>
      </c>
      <c r="R18" s="12" t="e">
        <f>(Q18/P18)</f>
        <v>#DIV/0!</v>
      </c>
      <c r="S18" s="13">
        <v>4</v>
      </c>
      <c r="T18" s="13">
        <v>2</v>
      </c>
      <c r="U18" s="13">
        <v>2</v>
      </c>
      <c r="V18" s="13">
        <v>2</v>
      </c>
      <c r="W18" s="14">
        <v>1</v>
      </c>
      <c r="X18" s="13">
        <v>1</v>
      </c>
      <c r="Y18" s="13">
        <v>2</v>
      </c>
      <c r="Z18" s="13">
        <v>1</v>
      </c>
      <c r="AA18" s="79">
        <f>(E18*2)+(H18*2)+(K18*3)+(Q18*1)</f>
        <v>6</v>
      </c>
      <c r="AB18" s="77">
        <f>C18/AA18</f>
        <v>6.166666666666667</v>
      </c>
    </row>
    <row r="19" spans="1:28" s="29" customFormat="1" ht="13.5">
      <c r="A19" s="26"/>
      <c r="B19" s="27"/>
      <c r="C19" s="28"/>
      <c r="D19" s="129">
        <f>(D18-E18)*(-2)+(E18*2)</f>
        <v>-4</v>
      </c>
      <c r="E19" s="130"/>
      <c r="F19" s="18"/>
      <c r="G19" s="129">
        <f>(G18-H18)*(-1)+(H18*2)</f>
        <v>-1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-5</v>
      </c>
      <c r="N19" s="130"/>
      <c r="O19" s="19"/>
      <c r="P19" s="129">
        <f>(P18-Q18)*(-1)+(Q18*1)</f>
        <v>0</v>
      </c>
      <c r="Q19" s="130"/>
      <c r="R19" s="19"/>
      <c r="S19" s="21">
        <f>S18*1</f>
        <v>4</v>
      </c>
      <c r="T19" s="21">
        <f>T18*1</f>
        <v>2</v>
      </c>
      <c r="U19" s="21">
        <f>U18*(1)</f>
        <v>2</v>
      </c>
      <c r="V19" s="22">
        <f>V18*(-1)</f>
        <v>-2</v>
      </c>
      <c r="W19" s="23">
        <f>W18*(1)</f>
        <v>1</v>
      </c>
      <c r="X19" s="21">
        <f>X18*(1)</f>
        <v>1</v>
      </c>
      <c r="Y19" s="22">
        <f>Y18*(-1)</f>
        <v>-2</v>
      </c>
      <c r="Z19" s="22">
        <f>Z18*(-1)</f>
        <v>-1</v>
      </c>
      <c r="AA19" s="80">
        <f>SUM(M19:Z19)</f>
        <v>0</v>
      </c>
      <c r="AB19" s="76" t="e">
        <f>C18/AA19</f>
        <v>#DIV/0!</v>
      </c>
    </row>
    <row r="20" spans="1:28" s="4" customFormat="1" ht="12.75">
      <c r="A20" s="5">
        <v>10</v>
      </c>
      <c r="B20" s="6" t="s">
        <v>14</v>
      </c>
      <c r="C20" s="61">
        <v>11</v>
      </c>
      <c r="D20" s="8">
        <v>0</v>
      </c>
      <c r="E20" s="25">
        <v>0</v>
      </c>
      <c r="F20" s="10" t="e">
        <f>(E20/D20)</f>
        <v>#DIV/0!</v>
      </c>
      <c r="G20" s="11">
        <v>2</v>
      </c>
      <c r="H20" s="25">
        <v>1</v>
      </c>
      <c r="I20" s="12">
        <f>(H20/G20)</f>
        <v>0.5</v>
      </c>
      <c r="J20" s="8">
        <v>0</v>
      </c>
      <c r="K20" s="25">
        <v>0</v>
      </c>
      <c r="L20" s="12" t="e">
        <f>K20/J20</f>
        <v>#DIV/0!</v>
      </c>
      <c r="M20" s="11">
        <f>D20+G20+J20</f>
        <v>2</v>
      </c>
      <c r="N20" s="25">
        <f>E20+H20+K20</f>
        <v>1</v>
      </c>
      <c r="O20" s="12">
        <f>(N20/M20)</f>
        <v>0.5</v>
      </c>
      <c r="P20" s="11">
        <v>2</v>
      </c>
      <c r="Q20" s="25">
        <v>1</v>
      </c>
      <c r="R20" s="12">
        <f>(Q20/P20)</f>
        <v>0.5</v>
      </c>
      <c r="S20" s="13">
        <v>0</v>
      </c>
      <c r="T20" s="13">
        <v>0</v>
      </c>
      <c r="U20" s="13">
        <v>1</v>
      </c>
      <c r="V20" s="13">
        <v>0</v>
      </c>
      <c r="W20" s="14">
        <v>0</v>
      </c>
      <c r="X20" s="13">
        <v>1</v>
      </c>
      <c r="Y20" s="13">
        <v>0</v>
      </c>
      <c r="Z20" s="13">
        <v>1</v>
      </c>
      <c r="AA20" s="79">
        <f>(E20*2)+(H20*2)+(K20*3)+(Q20*1)</f>
        <v>3</v>
      </c>
      <c r="AB20" s="77">
        <f>C20/AA20</f>
        <v>3.6666666666666665</v>
      </c>
    </row>
    <row r="21" spans="1:28" s="29" customFormat="1" ht="13.5">
      <c r="A21" s="26"/>
      <c r="B21" s="27"/>
      <c r="C21" s="28"/>
      <c r="D21" s="129">
        <f>(D20-E20)*(-2)+(E20*2)</f>
        <v>0</v>
      </c>
      <c r="E21" s="130"/>
      <c r="F21" s="18"/>
      <c r="G21" s="129">
        <f>(G20-H20)*(-1)+(H20*2)</f>
        <v>1</v>
      </c>
      <c r="H21" s="130"/>
      <c r="I21" s="19"/>
      <c r="J21" s="129">
        <f>(J20-K20)*(-1)+(K20*3)</f>
        <v>0</v>
      </c>
      <c r="K21" s="130"/>
      <c r="L21" s="20"/>
      <c r="M21" s="129">
        <f t="shared" si="0"/>
        <v>1</v>
      </c>
      <c r="N21" s="130"/>
      <c r="O21" s="19"/>
      <c r="P21" s="129">
        <f>(P20-Q20)*(-1)+(Q20*1)</f>
        <v>0</v>
      </c>
      <c r="Q21" s="130"/>
      <c r="R21" s="19"/>
      <c r="S21" s="21">
        <f>S20*1</f>
        <v>0</v>
      </c>
      <c r="T21" s="21">
        <f>T20*1</f>
        <v>0</v>
      </c>
      <c r="U21" s="21">
        <f>U20*(1)</f>
        <v>1</v>
      </c>
      <c r="V21" s="22">
        <f>V20*(-1)</f>
        <v>0</v>
      </c>
      <c r="W21" s="23">
        <f>W20*(1)</f>
        <v>0</v>
      </c>
      <c r="X21" s="21">
        <f>X20*(1)</f>
        <v>1</v>
      </c>
      <c r="Y21" s="22">
        <f>Y20*(-1)</f>
        <v>0</v>
      </c>
      <c r="Z21" s="22">
        <f>Z20*(-1)</f>
        <v>-1</v>
      </c>
      <c r="AA21" s="80">
        <f>SUM(M21:Z21)</f>
        <v>2</v>
      </c>
      <c r="AB21" s="76">
        <f>C20/AA21</f>
        <v>5.5</v>
      </c>
    </row>
    <row r="22" spans="1:28" s="4" customFormat="1" ht="12.75">
      <c r="A22" s="5">
        <v>11</v>
      </c>
      <c r="B22" s="6" t="s">
        <v>16</v>
      </c>
      <c r="C22" s="61">
        <v>4</v>
      </c>
      <c r="D22" s="8">
        <v>0</v>
      </c>
      <c r="E22" s="25">
        <v>0</v>
      </c>
      <c r="F22" s="10" t="e">
        <f>(E22/D22)</f>
        <v>#DIV/0!</v>
      </c>
      <c r="G22" s="11">
        <v>1</v>
      </c>
      <c r="H22" s="25">
        <v>0</v>
      </c>
      <c r="I22" s="12">
        <f>(H22/G22)</f>
        <v>0</v>
      </c>
      <c r="J22" s="8">
        <v>1</v>
      </c>
      <c r="K22" s="25">
        <v>0</v>
      </c>
      <c r="L22" s="12">
        <f>K22/J22</f>
        <v>0</v>
      </c>
      <c r="M22" s="11">
        <f>D22+G22+J22</f>
        <v>2</v>
      </c>
      <c r="N22" s="25">
        <f>E22+H22+K22</f>
        <v>0</v>
      </c>
      <c r="O22" s="12">
        <f>(N22/M22)</f>
        <v>0</v>
      </c>
      <c r="P22" s="11">
        <v>0</v>
      </c>
      <c r="Q22" s="25">
        <v>0</v>
      </c>
      <c r="R22" s="12" t="e">
        <f>(Q22/P22)</f>
        <v>#DIV/0!</v>
      </c>
      <c r="S22" s="13">
        <v>0</v>
      </c>
      <c r="T22" s="13">
        <v>0</v>
      </c>
      <c r="U22" s="13">
        <v>1</v>
      </c>
      <c r="V22" s="13">
        <v>1</v>
      </c>
      <c r="W22" s="14">
        <v>0</v>
      </c>
      <c r="X22" s="13">
        <v>1</v>
      </c>
      <c r="Y22" s="13">
        <v>0</v>
      </c>
      <c r="Z22" s="13">
        <v>0</v>
      </c>
      <c r="AA22" s="79">
        <f>(E22*2)+(H22*2)+(K22*3)+(Q22*1)</f>
        <v>0</v>
      </c>
      <c r="AB22" s="77" t="e">
        <f>C22/AA22</f>
        <v>#DIV/0!</v>
      </c>
    </row>
    <row r="23" spans="1:28" s="29" customFormat="1" ht="13.5">
      <c r="A23" s="26"/>
      <c r="B23" s="27"/>
      <c r="C23" s="28"/>
      <c r="D23" s="129">
        <f>(D22-E22)*(-2)+(E22*2)</f>
        <v>0</v>
      </c>
      <c r="E23" s="130"/>
      <c r="F23" s="18"/>
      <c r="G23" s="129">
        <f>(G22-H22)*(-1)+(H22*2)</f>
        <v>-1</v>
      </c>
      <c r="H23" s="130"/>
      <c r="I23" s="19"/>
      <c r="J23" s="129">
        <f>(J22-K22)*(-1)+(K22*3)</f>
        <v>-1</v>
      </c>
      <c r="K23" s="130"/>
      <c r="L23" s="20"/>
      <c r="M23" s="129">
        <f t="shared" si="0"/>
        <v>-2</v>
      </c>
      <c r="N23" s="130"/>
      <c r="O23" s="19"/>
      <c r="P23" s="129">
        <f>(P22-Q22)*(-1)+(Q22*1)</f>
        <v>0</v>
      </c>
      <c r="Q23" s="130"/>
      <c r="R23" s="19"/>
      <c r="S23" s="21">
        <f>S22*1</f>
        <v>0</v>
      </c>
      <c r="T23" s="21">
        <f>T22*1</f>
        <v>0</v>
      </c>
      <c r="U23" s="21">
        <f>U22*(1)</f>
        <v>1</v>
      </c>
      <c r="V23" s="22">
        <f>V22*(-1)</f>
        <v>-1</v>
      </c>
      <c r="W23" s="23">
        <f>W22*(1)</f>
        <v>0</v>
      </c>
      <c r="X23" s="21">
        <f>X22*(1)</f>
        <v>1</v>
      </c>
      <c r="Y23" s="22">
        <f>Y22*(-1)</f>
        <v>0</v>
      </c>
      <c r="Z23" s="22">
        <f>Z22*(-1)</f>
        <v>0</v>
      </c>
      <c r="AA23" s="80">
        <f>SUM(M23:Z23)</f>
        <v>-1</v>
      </c>
      <c r="AB23" s="76">
        <f>C22/AA23</f>
        <v>-4</v>
      </c>
    </row>
    <row r="24" spans="1:28" s="4" customFormat="1" ht="12.75">
      <c r="A24" s="5">
        <v>12</v>
      </c>
      <c r="B24" s="6" t="s">
        <v>17</v>
      </c>
      <c r="C24" s="61">
        <v>27</v>
      </c>
      <c r="D24" s="8">
        <v>3</v>
      </c>
      <c r="E24" s="25">
        <v>2</v>
      </c>
      <c r="F24" s="10">
        <f>(E24/D24)</f>
        <v>0.6666666666666666</v>
      </c>
      <c r="G24" s="11">
        <v>5</v>
      </c>
      <c r="H24" s="25">
        <v>4</v>
      </c>
      <c r="I24" s="12">
        <f>(H24/G24)</f>
        <v>0.8</v>
      </c>
      <c r="J24" s="8">
        <v>0</v>
      </c>
      <c r="K24" s="25">
        <v>0</v>
      </c>
      <c r="L24" s="12" t="e">
        <f>K24/J24</f>
        <v>#DIV/0!</v>
      </c>
      <c r="M24" s="11">
        <f>D24+G24+J24</f>
        <v>8</v>
      </c>
      <c r="N24" s="25">
        <f>E24+H24+K24</f>
        <v>6</v>
      </c>
      <c r="O24" s="12">
        <f>(N24/M24)</f>
        <v>0.75</v>
      </c>
      <c r="P24" s="11">
        <v>2</v>
      </c>
      <c r="Q24" s="25">
        <v>2</v>
      </c>
      <c r="R24" s="12">
        <f>(Q24/P24)</f>
        <v>1</v>
      </c>
      <c r="S24" s="13">
        <v>1</v>
      </c>
      <c r="T24" s="13">
        <v>1</v>
      </c>
      <c r="U24" s="13">
        <v>3</v>
      </c>
      <c r="V24" s="13">
        <v>3</v>
      </c>
      <c r="W24" s="14">
        <v>2</v>
      </c>
      <c r="X24" s="13">
        <v>1</v>
      </c>
      <c r="Y24" s="13">
        <v>2</v>
      </c>
      <c r="Z24" s="13">
        <v>0</v>
      </c>
      <c r="AA24" s="79">
        <f>(E24*2)+(H24*2)+(K24*3)+(Q24*1)</f>
        <v>14</v>
      </c>
      <c r="AB24" s="77">
        <f>C24/AA24</f>
        <v>1.9285714285714286</v>
      </c>
    </row>
    <row r="25" spans="1:28" s="29" customFormat="1" ht="13.5">
      <c r="A25" s="26"/>
      <c r="B25" s="27"/>
      <c r="C25" s="28"/>
      <c r="D25" s="129">
        <f>(D24-E24)*(-2)+(E24*2)</f>
        <v>2</v>
      </c>
      <c r="E25" s="130"/>
      <c r="F25" s="18"/>
      <c r="G25" s="129">
        <f>(G24-H24)*(-1)+(H24*2)</f>
        <v>7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9</v>
      </c>
      <c r="N25" s="130"/>
      <c r="O25" s="19"/>
      <c r="P25" s="129">
        <f>(P24-Q24)*(-1)+(Q24*1)</f>
        <v>2</v>
      </c>
      <c r="Q25" s="130"/>
      <c r="R25" s="19"/>
      <c r="S25" s="21">
        <f>S24*1</f>
        <v>1</v>
      </c>
      <c r="T25" s="21">
        <f>T24*1</f>
        <v>1</v>
      </c>
      <c r="U25" s="21">
        <f>U24*(1)</f>
        <v>3</v>
      </c>
      <c r="V25" s="22">
        <f>V24*(-1)</f>
        <v>-3</v>
      </c>
      <c r="W25" s="23">
        <f>W24*(1)</f>
        <v>2</v>
      </c>
      <c r="X25" s="21">
        <f>X24*(1)</f>
        <v>1</v>
      </c>
      <c r="Y25" s="22">
        <f>Y24*(-1)</f>
        <v>-2</v>
      </c>
      <c r="Z25" s="22">
        <f>Z24*(-1)</f>
        <v>0</v>
      </c>
      <c r="AA25" s="80">
        <f>SUM(M25:Z25)</f>
        <v>14</v>
      </c>
      <c r="AB25" s="76">
        <f>C24/AA25</f>
        <v>1.9285714285714286</v>
      </c>
    </row>
    <row r="26" spans="1:28" s="4" customFormat="1" ht="12.75">
      <c r="A26" s="5">
        <v>13</v>
      </c>
      <c r="B26" s="6" t="s">
        <v>23</v>
      </c>
      <c r="C26" s="61">
        <v>35</v>
      </c>
      <c r="D26" s="8">
        <v>1</v>
      </c>
      <c r="E26" s="25">
        <v>1</v>
      </c>
      <c r="F26" s="10">
        <f>(E26/D26)</f>
        <v>1</v>
      </c>
      <c r="G26" s="11">
        <v>9</v>
      </c>
      <c r="H26" s="25">
        <v>3</v>
      </c>
      <c r="I26" s="12">
        <f>(H26/G26)</f>
        <v>0.3333333333333333</v>
      </c>
      <c r="J26" s="8">
        <v>0</v>
      </c>
      <c r="K26" s="25">
        <v>0</v>
      </c>
      <c r="L26" s="12" t="e">
        <f>K26/J26</f>
        <v>#DIV/0!</v>
      </c>
      <c r="M26" s="11">
        <f>D26+G26+J26</f>
        <v>10</v>
      </c>
      <c r="N26" s="25">
        <f>E26+H26+K26</f>
        <v>4</v>
      </c>
      <c r="O26" s="12">
        <f>(N26/M26)</f>
        <v>0.4</v>
      </c>
      <c r="P26" s="11">
        <v>0</v>
      </c>
      <c r="Q26" s="25">
        <v>0</v>
      </c>
      <c r="R26" s="12" t="e">
        <f>(Q26/P26)</f>
        <v>#DIV/0!</v>
      </c>
      <c r="S26" s="13">
        <v>6</v>
      </c>
      <c r="T26" s="13">
        <v>0</v>
      </c>
      <c r="U26" s="13">
        <v>3</v>
      </c>
      <c r="V26" s="13">
        <v>0</v>
      </c>
      <c r="W26" s="14">
        <v>2</v>
      </c>
      <c r="X26" s="13">
        <v>1</v>
      </c>
      <c r="Y26" s="13">
        <v>0</v>
      </c>
      <c r="Z26" s="13">
        <v>1</v>
      </c>
      <c r="AA26" s="79">
        <f>(E26*2)+(H26*2)+(K26*3)+(Q26*1)</f>
        <v>8</v>
      </c>
      <c r="AB26" s="77">
        <f>C26/AA26</f>
        <v>4.375</v>
      </c>
    </row>
    <row r="27" spans="1:28" s="29" customFormat="1" ht="13.5">
      <c r="A27" s="26"/>
      <c r="B27" s="27"/>
      <c r="C27" s="28"/>
      <c r="D27" s="129">
        <f>(D26-E26)*(-2)+(E26*2)</f>
        <v>2</v>
      </c>
      <c r="E27" s="130"/>
      <c r="F27" s="18"/>
      <c r="G27" s="129">
        <f>(G26-H26)*(-1)+(H26*2)</f>
        <v>0</v>
      </c>
      <c r="H27" s="130"/>
      <c r="I27" s="19"/>
      <c r="J27" s="129">
        <f>(J26-K26)*(-1)+(K26*3)</f>
        <v>0</v>
      </c>
      <c r="K27" s="130"/>
      <c r="L27" s="20"/>
      <c r="M27" s="129">
        <f t="shared" si="0"/>
        <v>2</v>
      </c>
      <c r="N27" s="130"/>
      <c r="O27" s="19"/>
      <c r="P27" s="129">
        <f>(P26-Q26)*(-1)+(Q26*1)</f>
        <v>0</v>
      </c>
      <c r="Q27" s="130"/>
      <c r="R27" s="19"/>
      <c r="S27" s="21">
        <f>S26*1</f>
        <v>6</v>
      </c>
      <c r="T27" s="21">
        <f>T26*1</f>
        <v>0</v>
      </c>
      <c r="U27" s="21">
        <f>U26*(1)</f>
        <v>3</v>
      </c>
      <c r="V27" s="22">
        <f>V26*(-1)</f>
        <v>0</v>
      </c>
      <c r="W27" s="23">
        <f>W26*(1)</f>
        <v>2</v>
      </c>
      <c r="X27" s="21">
        <f>X26*(1)</f>
        <v>1</v>
      </c>
      <c r="Y27" s="22">
        <f>Y26*(-1)</f>
        <v>0</v>
      </c>
      <c r="Z27" s="22">
        <f>Z26*(-1)</f>
        <v>-1</v>
      </c>
      <c r="AA27" s="80">
        <f>SUM(M27:Z27)</f>
        <v>13</v>
      </c>
      <c r="AB27" s="76">
        <f>C26/AA27</f>
        <v>2.6923076923076925</v>
      </c>
    </row>
    <row r="28" spans="1:28" s="4" customFormat="1" ht="12.75">
      <c r="A28" s="59">
        <v>14</v>
      </c>
      <c r="B28" s="60" t="s">
        <v>22</v>
      </c>
      <c r="C28" s="61">
        <v>24</v>
      </c>
      <c r="D28" s="8">
        <v>7</v>
      </c>
      <c r="E28" s="25">
        <v>7</v>
      </c>
      <c r="F28" s="10">
        <f>(E28/D28)</f>
        <v>1</v>
      </c>
      <c r="G28" s="11">
        <v>1</v>
      </c>
      <c r="H28" s="25">
        <v>0</v>
      </c>
      <c r="I28" s="12">
        <f>(H28/G28)</f>
        <v>0</v>
      </c>
      <c r="J28" s="8">
        <v>0</v>
      </c>
      <c r="K28" s="25">
        <v>0</v>
      </c>
      <c r="L28" s="12" t="e">
        <f>K28/J28</f>
        <v>#DIV/0!</v>
      </c>
      <c r="M28" s="11">
        <f>D28+G28+J28</f>
        <v>8</v>
      </c>
      <c r="N28" s="25">
        <f>E28+H28+K28</f>
        <v>7</v>
      </c>
      <c r="O28" s="12">
        <f>(N28/M28)</f>
        <v>0.875</v>
      </c>
      <c r="P28" s="11">
        <v>4</v>
      </c>
      <c r="Q28" s="25">
        <v>3</v>
      </c>
      <c r="R28" s="12">
        <f>(Q28/P28)</f>
        <v>0.75</v>
      </c>
      <c r="S28" s="13">
        <v>6</v>
      </c>
      <c r="T28" s="13">
        <v>1</v>
      </c>
      <c r="U28" s="13">
        <v>2</v>
      </c>
      <c r="V28" s="13">
        <v>0</v>
      </c>
      <c r="W28" s="14">
        <v>0</v>
      </c>
      <c r="X28" s="13">
        <v>3</v>
      </c>
      <c r="Y28" s="13">
        <v>0</v>
      </c>
      <c r="Z28" s="13">
        <v>0</v>
      </c>
      <c r="AA28" s="79">
        <f>(E28*2)+(H28*2)+(K28*3)+(Q28*1)</f>
        <v>17</v>
      </c>
      <c r="AB28" s="77">
        <f>C28/AA28</f>
        <v>1.411764705882353</v>
      </c>
    </row>
    <row r="29" spans="1:28" s="29" customFormat="1" ht="13.5">
      <c r="A29" s="26"/>
      <c r="B29" s="27"/>
      <c r="C29" s="28"/>
      <c r="D29" s="129">
        <f>(D28-E28)*(-2)+(E28*2)</f>
        <v>14</v>
      </c>
      <c r="E29" s="130"/>
      <c r="F29" s="18"/>
      <c r="G29" s="129">
        <f>(G28-H28)*(-1)+(H28*2)</f>
        <v>-1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13</v>
      </c>
      <c r="N29" s="130"/>
      <c r="O29" s="19"/>
      <c r="P29" s="129">
        <f>(P28-Q28)*(-1)+(Q28*1)</f>
        <v>2</v>
      </c>
      <c r="Q29" s="130"/>
      <c r="R29" s="19"/>
      <c r="S29" s="21">
        <f>S28*1</f>
        <v>6</v>
      </c>
      <c r="T29" s="21">
        <f>T28*1</f>
        <v>1</v>
      </c>
      <c r="U29" s="21">
        <f>U28*(1)</f>
        <v>2</v>
      </c>
      <c r="V29" s="22">
        <f>V28*(-1)</f>
        <v>0</v>
      </c>
      <c r="W29" s="23">
        <f>W28*(1)</f>
        <v>0</v>
      </c>
      <c r="X29" s="21">
        <f>X28*(1)</f>
        <v>3</v>
      </c>
      <c r="Y29" s="22">
        <f>Y28*(-1)</f>
        <v>0</v>
      </c>
      <c r="Z29" s="22">
        <f>Z28*(-1)</f>
        <v>0</v>
      </c>
      <c r="AA29" s="80">
        <f>SUM(M29:Z29)</f>
        <v>27</v>
      </c>
      <c r="AB29" s="76">
        <f>C28/AA29</f>
        <v>0.8888888888888888</v>
      </c>
    </row>
    <row r="30" spans="1:28" s="4" customFormat="1" ht="12.75">
      <c r="A30" s="5">
        <v>15</v>
      </c>
      <c r="B30" s="6" t="s">
        <v>20</v>
      </c>
      <c r="C30" s="7">
        <v>22</v>
      </c>
      <c r="D30" s="8">
        <v>5</v>
      </c>
      <c r="E30" s="25">
        <v>1</v>
      </c>
      <c r="F30" s="10">
        <f>(E30/D30)</f>
        <v>0.2</v>
      </c>
      <c r="G30" s="11">
        <v>2</v>
      </c>
      <c r="H30" s="25">
        <v>1</v>
      </c>
      <c r="I30" s="12">
        <f>(H30/G30)</f>
        <v>0.5</v>
      </c>
      <c r="J30" s="8">
        <v>0</v>
      </c>
      <c r="K30" s="25">
        <v>0</v>
      </c>
      <c r="L30" s="12" t="e">
        <f>K30/J30</f>
        <v>#DIV/0!</v>
      </c>
      <c r="M30" s="11">
        <f>D30+G30+J30</f>
        <v>7</v>
      </c>
      <c r="N30" s="25">
        <f>E30+H30+K30</f>
        <v>2</v>
      </c>
      <c r="O30" s="12">
        <f>(N30/M30)</f>
        <v>0.2857142857142857</v>
      </c>
      <c r="P30" s="11">
        <v>6</v>
      </c>
      <c r="Q30" s="25">
        <v>4</v>
      </c>
      <c r="R30" s="12">
        <f>(Q30/P30)</f>
        <v>0.6666666666666666</v>
      </c>
      <c r="S30" s="13">
        <v>0</v>
      </c>
      <c r="T30" s="13">
        <v>0</v>
      </c>
      <c r="U30" s="13">
        <v>4</v>
      </c>
      <c r="V30" s="13">
        <v>2</v>
      </c>
      <c r="W30" s="14">
        <v>1</v>
      </c>
      <c r="X30" s="13">
        <v>3</v>
      </c>
      <c r="Y30" s="13">
        <v>4</v>
      </c>
      <c r="Z30" s="13">
        <v>1</v>
      </c>
      <c r="AA30" s="79">
        <f>(E30*2)+(H30*2)+(K30*3)+(Q30*1)</f>
        <v>8</v>
      </c>
      <c r="AB30" s="77">
        <f>C30/AA30</f>
        <v>2.75</v>
      </c>
    </row>
    <row r="31" spans="1:28" s="29" customFormat="1" ht="14.25" thickBot="1">
      <c r="A31" s="30"/>
      <c r="B31" s="31"/>
      <c r="C31" s="32"/>
      <c r="D31" s="153">
        <f>(D30-E30)*(-2)+(E30*2)</f>
        <v>-6</v>
      </c>
      <c r="E31" s="154"/>
      <c r="F31" s="33"/>
      <c r="G31" s="153">
        <f>(G30-H30)*(-1)+(H30*2)</f>
        <v>1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-5</v>
      </c>
      <c r="N31" s="154"/>
      <c r="O31" s="34"/>
      <c r="P31" s="153">
        <f>(P30-Q30)*(-1)+(Q30*1)</f>
        <v>2</v>
      </c>
      <c r="Q31" s="154"/>
      <c r="R31" s="34"/>
      <c r="S31" s="36">
        <f>S30*1</f>
        <v>0</v>
      </c>
      <c r="T31" s="36">
        <f>T30*1</f>
        <v>0</v>
      </c>
      <c r="U31" s="36">
        <f>U30*(1)</f>
        <v>4</v>
      </c>
      <c r="V31" s="37">
        <f>V30*(-1)</f>
        <v>-2</v>
      </c>
      <c r="W31" s="38">
        <f>W30*(1)</f>
        <v>1</v>
      </c>
      <c r="X31" s="36">
        <f>X30*(1)</f>
        <v>3</v>
      </c>
      <c r="Y31" s="37">
        <f>Y30*(-1)</f>
        <v>-4</v>
      </c>
      <c r="Z31" s="37">
        <f>Z30*(-1)</f>
        <v>-1</v>
      </c>
      <c r="AA31" s="81">
        <f>SUM(M31:Z31)</f>
        <v>-2</v>
      </c>
      <c r="AB31" s="78">
        <f>C30/AA31</f>
        <v>-11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26</v>
      </c>
      <c r="E33" s="47">
        <f>SUM(E8,E10,E12,E16,E18,E20,E24,E26,E28,E30,E22,E14)</f>
        <v>17</v>
      </c>
      <c r="F33" s="48">
        <f>(E33/D33)</f>
        <v>0.6538461538461539</v>
      </c>
      <c r="G33" s="46">
        <f>SUM(G8,G10,G12,G16,G18,G20,G24,G26,G28,G30,G22,G14)</f>
        <v>28</v>
      </c>
      <c r="H33" s="47">
        <f>SUM(H8,H10,H12,H16,H18,H20,H24,H26,H28,H30,H22,H14)</f>
        <v>10</v>
      </c>
      <c r="I33" s="48">
        <f>(H33/G33)</f>
        <v>0.35714285714285715</v>
      </c>
      <c r="J33" s="46">
        <f>SUM(J8,J10,J12,J16,J18,J20,J24,J26,J28,J30,J22,J14)</f>
        <v>4</v>
      </c>
      <c r="K33" s="47">
        <f>SUM(K8,K10,K12,K16,K18,K20,K24,K26,K28,K30,K22,K14)</f>
        <v>2</v>
      </c>
      <c r="L33" s="48">
        <f>(K33/J33)</f>
        <v>0.5</v>
      </c>
      <c r="M33" s="46">
        <f>SUM(M8,M10,M12,M16,M18,M20,M24,M26,M28,M30,M22,M14)</f>
        <v>58</v>
      </c>
      <c r="N33" s="47">
        <f>SUM(N8,N10,N12,N16,N18,N20,N24,N26,N28,N30,N22,N14)</f>
        <v>29</v>
      </c>
      <c r="O33" s="48">
        <f>(N33/M33)</f>
        <v>0.5</v>
      </c>
      <c r="P33" s="46">
        <f>SUM(P8,P10,P12,P16,P18,P20,P24,P26,P28,P30,P22,P14)</f>
        <v>18</v>
      </c>
      <c r="Q33" s="47">
        <f>SUM(Q8,Q10,Q12,Q16,Q18,Q20,Q24,Q26,Q28,Q30,Q22,Q14)</f>
        <v>13</v>
      </c>
      <c r="R33" s="48">
        <f>(Q33/P33)</f>
        <v>0.7222222222222222</v>
      </c>
      <c r="S33" s="49">
        <f aca="true" t="shared" si="1" ref="S33:AA33">SUM(S8,S10,S12,S16,S18,S20,S24,S26,S28,S30,S22,S14)</f>
        <v>18</v>
      </c>
      <c r="T33" s="50">
        <f t="shared" si="1"/>
        <v>4</v>
      </c>
      <c r="U33" s="50">
        <f t="shared" si="1"/>
        <v>17</v>
      </c>
      <c r="V33" s="50">
        <f t="shared" si="1"/>
        <v>13</v>
      </c>
      <c r="W33" s="50">
        <f t="shared" si="1"/>
        <v>10</v>
      </c>
      <c r="X33" s="50">
        <f t="shared" si="1"/>
        <v>17</v>
      </c>
      <c r="Y33" s="50">
        <f t="shared" si="1"/>
        <v>10</v>
      </c>
      <c r="Z33" s="50">
        <f t="shared" si="1"/>
        <v>4</v>
      </c>
      <c r="AA33" s="51">
        <f t="shared" si="1"/>
        <v>73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D6:E6"/>
    <mergeCell ref="G6:H6"/>
    <mergeCell ref="X6:X7"/>
    <mergeCell ref="J6:K6"/>
    <mergeCell ref="M6:N6"/>
    <mergeCell ref="P6:Q6"/>
    <mergeCell ref="T6:T7"/>
    <mergeCell ref="U6:U7"/>
    <mergeCell ref="V6:V7"/>
    <mergeCell ref="W6:W7"/>
    <mergeCell ref="Y6:Y7"/>
    <mergeCell ref="Z6:Z7"/>
    <mergeCell ref="AA6:AA7"/>
    <mergeCell ref="AB6:AB7"/>
    <mergeCell ref="Y3:AB3"/>
    <mergeCell ref="A6:A7"/>
    <mergeCell ref="B6:B7"/>
    <mergeCell ref="C6:C7"/>
    <mergeCell ref="F6:F7"/>
    <mergeCell ref="I6:I7"/>
    <mergeCell ref="L6:L7"/>
    <mergeCell ref="O6:O7"/>
    <mergeCell ref="R6:R7"/>
    <mergeCell ref="S6:S7"/>
    <mergeCell ref="P7:Q7"/>
    <mergeCell ref="D9:E9"/>
    <mergeCell ref="G9:H9"/>
    <mergeCell ref="J9:K9"/>
    <mergeCell ref="M9:N9"/>
    <mergeCell ref="P9:Q9"/>
    <mergeCell ref="D7:E7"/>
    <mergeCell ref="G7:H7"/>
    <mergeCell ref="J7:K7"/>
    <mergeCell ref="M7:N7"/>
    <mergeCell ref="P11:Q11"/>
    <mergeCell ref="D13:E13"/>
    <mergeCell ref="G13:H13"/>
    <mergeCell ref="J13:K13"/>
    <mergeCell ref="M13:N13"/>
    <mergeCell ref="P13:Q13"/>
    <mergeCell ref="D11:E11"/>
    <mergeCell ref="G11:H11"/>
    <mergeCell ref="J11:K11"/>
    <mergeCell ref="M11:N11"/>
    <mergeCell ref="P15:Q15"/>
    <mergeCell ref="D17:E17"/>
    <mergeCell ref="G17:H17"/>
    <mergeCell ref="J17:K17"/>
    <mergeCell ref="M17:N17"/>
    <mergeCell ref="P17:Q17"/>
    <mergeCell ref="D15:E15"/>
    <mergeCell ref="G15:H15"/>
    <mergeCell ref="J15:K15"/>
    <mergeCell ref="M15:N15"/>
    <mergeCell ref="P19:Q19"/>
    <mergeCell ref="D21:E21"/>
    <mergeCell ref="G21:H21"/>
    <mergeCell ref="J21:K21"/>
    <mergeCell ref="M21:N21"/>
    <mergeCell ref="P21:Q21"/>
    <mergeCell ref="D19:E19"/>
    <mergeCell ref="G19:H19"/>
    <mergeCell ref="J19:K19"/>
    <mergeCell ref="M19:N19"/>
    <mergeCell ref="P23:Q23"/>
    <mergeCell ref="D25:E25"/>
    <mergeCell ref="G25:H25"/>
    <mergeCell ref="J25:K25"/>
    <mergeCell ref="M25:N25"/>
    <mergeCell ref="P25:Q25"/>
    <mergeCell ref="D23:E23"/>
    <mergeCell ref="G23:H23"/>
    <mergeCell ref="J23:K23"/>
    <mergeCell ref="M23:N23"/>
    <mergeCell ref="P27:Q27"/>
    <mergeCell ref="D29:E29"/>
    <mergeCell ref="G29:H29"/>
    <mergeCell ref="J29:K29"/>
    <mergeCell ref="M29:N29"/>
    <mergeCell ref="P29:Q29"/>
    <mergeCell ref="D27:E27"/>
    <mergeCell ref="G27:H27"/>
    <mergeCell ref="J27:K27"/>
    <mergeCell ref="M27:N27"/>
    <mergeCell ref="P31:Q31"/>
    <mergeCell ref="U39:U40"/>
    <mergeCell ref="D31:E31"/>
    <mergeCell ref="G31:H31"/>
    <mergeCell ref="J31:K31"/>
    <mergeCell ref="M31:N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52" customWidth="1"/>
    <col min="2" max="2" width="10.25390625" style="0" customWidth="1"/>
    <col min="3" max="4" width="4.75390625" style="53" customWidth="1"/>
    <col min="5" max="5" width="4.75390625" style="0" customWidth="1"/>
    <col min="6" max="6" width="4.875" style="0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5.00390625" style="53" customWidth="1"/>
    <col min="28" max="28" width="6.125" style="53" customWidth="1"/>
  </cols>
  <sheetData>
    <row r="1" spans="1:28" ht="12.75">
      <c r="A1" s="87" t="s">
        <v>81</v>
      </c>
      <c r="B1" s="88"/>
      <c r="C1" s="89"/>
      <c r="D1" s="89"/>
      <c r="E1" s="88"/>
      <c r="F1" s="88"/>
      <c r="G1" s="88"/>
      <c r="H1" s="89"/>
      <c r="I1" s="89"/>
      <c r="J1" s="88"/>
      <c r="K1" s="89"/>
      <c r="L1" s="89"/>
      <c r="M1" s="88"/>
      <c r="N1" s="89"/>
      <c r="O1" s="89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s="55" customFormat="1" ht="18">
      <c r="A3" s="54" t="s">
        <v>70</v>
      </c>
      <c r="B3" s="90" t="s">
        <v>48</v>
      </c>
      <c r="C3" s="54"/>
      <c r="D3" s="54"/>
      <c r="E3" s="92" t="s">
        <v>46</v>
      </c>
      <c r="F3" s="91" t="s">
        <v>79</v>
      </c>
      <c r="J3" s="93">
        <f>N3+P3+R3+T3</f>
        <v>77</v>
      </c>
      <c r="K3" s="56" t="s">
        <v>46</v>
      </c>
      <c r="L3" s="94">
        <f>O3+Q3+S3+U3</f>
        <v>74</v>
      </c>
      <c r="M3" s="84" t="s">
        <v>49</v>
      </c>
      <c r="N3" s="84">
        <v>22</v>
      </c>
      <c r="O3" s="57">
        <v>24</v>
      </c>
      <c r="P3" s="84">
        <v>15</v>
      </c>
      <c r="Q3" s="57">
        <v>19</v>
      </c>
      <c r="R3" s="84">
        <v>18</v>
      </c>
      <c r="S3" s="57">
        <v>13</v>
      </c>
      <c r="T3" s="84">
        <v>22</v>
      </c>
      <c r="U3" s="57">
        <v>18</v>
      </c>
      <c r="V3" s="57" t="s">
        <v>49</v>
      </c>
      <c r="X3" s="56"/>
      <c r="Y3" s="157" t="s">
        <v>71</v>
      </c>
      <c r="Z3" s="157"/>
      <c r="AA3" s="157"/>
      <c r="AB3" s="157"/>
    </row>
    <row r="4" spans="1:28" s="1" customFormat="1" ht="18">
      <c r="A4" s="54"/>
      <c r="B4" s="54"/>
      <c r="C4" s="54"/>
      <c r="D4" s="54"/>
      <c r="E4" s="54"/>
      <c r="F4" s="54"/>
      <c r="K4" s="2"/>
      <c r="N4" s="3"/>
      <c r="O4" s="2"/>
      <c r="Q4" s="2"/>
      <c r="R4" s="2"/>
      <c r="T4" s="2"/>
      <c r="U4" s="2"/>
      <c r="V4" s="2"/>
      <c r="X4" s="2"/>
      <c r="Y4" s="58"/>
      <c r="Z4" s="58"/>
      <c r="AA4" s="58"/>
      <c r="AB4" s="58"/>
    </row>
    <row r="5" spans="1:28" s="1" customFormat="1" ht="18.75" thickBot="1">
      <c r="A5" s="54"/>
      <c r="B5" s="54"/>
      <c r="C5" s="54"/>
      <c r="D5" s="54"/>
      <c r="E5" s="54"/>
      <c r="F5" s="54"/>
      <c r="K5" s="2"/>
      <c r="N5" s="3"/>
      <c r="O5" s="2"/>
      <c r="Q5" s="2"/>
      <c r="R5" s="2"/>
      <c r="T5" s="2"/>
      <c r="U5" s="2"/>
      <c r="V5" s="2"/>
      <c r="X5" s="2"/>
      <c r="Y5" s="58"/>
      <c r="Z5" s="58"/>
      <c r="AA5" s="58"/>
      <c r="AB5" s="58"/>
    </row>
    <row r="6" spans="1:28" s="4" customFormat="1" ht="13.5" customHeight="1" thickTop="1">
      <c r="A6" s="141" t="s">
        <v>0</v>
      </c>
      <c r="B6" s="143" t="s">
        <v>1</v>
      </c>
      <c r="C6" s="145" t="s">
        <v>2</v>
      </c>
      <c r="D6" s="151" t="s">
        <v>38</v>
      </c>
      <c r="E6" s="152"/>
      <c r="F6" s="147" t="s">
        <v>3</v>
      </c>
      <c r="G6" s="151" t="s">
        <v>38</v>
      </c>
      <c r="H6" s="152"/>
      <c r="I6" s="147" t="s">
        <v>3</v>
      </c>
      <c r="J6" s="151" t="s">
        <v>38</v>
      </c>
      <c r="K6" s="152"/>
      <c r="L6" s="147" t="s">
        <v>3</v>
      </c>
      <c r="M6" s="151" t="s">
        <v>38</v>
      </c>
      <c r="N6" s="152"/>
      <c r="O6" s="147" t="s">
        <v>3</v>
      </c>
      <c r="P6" s="151" t="s">
        <v>42</v>
      </c>
      <c r="Q6" s="152"/>
      <c r="R6" s="147" t="s">
        <v>3</v>
      </c>
      <c r="S6" s="149" t="s">
        <v>4</v>
      </c>
      <c r="T6" s="138" t="s">
        <v>5</v>
      </c>
      <c r="U6" s="138" t="s">
        <v>6</v>
      </c>
      <c r="V6" s="138" t="s">
        <v>7</v>
      </c>
      <c r="W6" s="138" t="s">
        <v>8</v>
      </c>
      <c r="X6" s="138" t="s">
        <v>9</v>
      </c>
      <c r="Y6" s="138" t="s">
        <v>10</v>
      </c>
      <c r="Z6" s="136" t="s">
        <v>11</v>
      </c>
      <c r="AA6" s="133" t="s">
        <v>12</v>
      </c>
      <c r="AB6" s="131" t="s">
        <v>37</v>
      </c>
    </row>
    <row r="7" spans="1:28" s="4" customFormat="1" ht="13.5" thickBot="1">
      <c r="A7" s="142"/>
      <c r="B7" s="144"/>
      <c r="C7" s="146"/>
      <c r="D7" s="155" t="s">
        <v>44</v>
      </c>
      <c r="E7" s="156"/>
      <c r="F7" s="148"/>
      <c r="G7" s="155" t="s">
        <v>39</v>
      </c>
      <c r="H7" s="156"/>
      <c r="I7" s="148"/>
      <c r="J7" s="155" t="s">
        <v>53</v>
      </c>
      <c r="K7" s="156"/>
      <c r="L7" s="148"/>
      <c r="M7" s="155" t="s">
        <v>41</v>
      </c>
      <c r="N7" s="156"/>
      <c r="O7" s="148"/>
      <c r="P7" s="155" t="s">
        <v>43</v>
      </c>
      <c r="Q7" s="156"/>
      <c r="R7" s="148"/>
      <c r="S7" s="150"/>
      <c r="T7" s="139"/>
      <c r="U7" s="139"/>
      <c r="V7" s="139"/>
      <c r="W7" s="139"/>
      <c r="X7" s="139"/>
      <c r="Y7" s="139"/>
      <c r="Z7" s="137"/>
      <c r="AA7" s="134"/>
      <c r="AB7" s="132"/>
    </row>
    <row r="8" spans="1:28" s="4" customFormat="1" ht="12.75">
      <c r="A8" s="5">
        <v>4</v>
      </c>
      <c r="B8" s="6" t="s">
        <v>13</v>
      </c>
      <c r="C8" s="7">
        <v>0</v>
      </c>
      <c r="D8" s="8">
        <v>0</v>
      </c>
      <c r="E8" s="9">
        <v>0</v>
      </c>
      <c r="F8" s="10" t="e">
        <f>(E8/D8)</f>
        <v>#DIV/0!</v>
      </c>
      <c r="G8" s="11">
        <v>0</v>
      </c>
      <c r="H8" s="9">
        <v>0</v>
      </c>
      <c r="I8" s="12" t="e">
        <f>(H8/G8)</f>
        <v>#DIV/0!</v>
      </c>
      <c r="J8" s="8">
        <v>0</v>
      </c>
      <c r="K8" s="9">
        <v>0</v>
      </c>
      <c r="L8" s="12" t="e">
        <f>K8/J8</f>
        <v>#DIV/0!</v>
      </c>
      <c r="M8" s="11">
        <f>D8+G8+J8</f>
        <v>0</v>
      </c>
      <c r="N8" s="9">
        <f>E8+H8+K8</f>
        <v>0</v>
      </c>
      <c r="O8" s="12" t="e">
        <f>(N8/M8)</f>
        <v>#DIV/0!</v>
      </c>
      <c r="P8" s="11">
        <v>0</v>
      </c>
      <c r="Q8" s="9">
        <v>0</v>
      </c>
      <c r="R8" s="12" t="e">
        <f>(Q8/P8)</f>
        <v>#DIV/0!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0</v>
      </c>
      <c r="AA8" s="79">
        <f>(E8*2)+(H8*2)+(K8*3)+(Q8*1)</f>
        <v>0</v>
      </c>
      <c r="AB8" s="75" t="e">
        <f>C8/AA8</f>
        <v>#DIV/0!</v>
      </c>
    </row>
    <row r="9" spans="1:28" s="24" customFormat="1" ht="13.5">
      <c r="A9" s="15"/>
      <c r="B9" s="16"/>
      <c r="C9" s="17"/>
      <c r="D9" s="129">
        <f>(D8-E8)*(-2)+(E8*2)</f>
        <v>0</v>
      </c>
      <c r="E9" s="130"/>
      <c r="F9" s="18"/>
      <c r="G9" s="129">
        <f>(G8-H8)*(-1)+(H8*2)</f>
        <v>0</v>
      </c>
      <c r="H9" s="130"/>
      <c r="I9" s="19"/>
      <c r="J9" s="129">
        <f>(J8-K8)*(-1)+(K8*3)</f>
        <v>0</v>
      </c>
      <c r="K9" s="130"/>
      <c r="L9" s="20"/>
      <c r="M9" s="129">
        <f aca="true" t="shared" si="0" ref="M9:M31">D9+G9+J9</f>
        <v>0</v>
      </c>
      <c r="N9" s="130"/>
      <c r="O9" s="19"/>
      <c r="P9" s="129">
        <f>(P8-Q8)*(-1)+(Q8*1)</f>
        <v>0</v>
      </c>
      <c r="Q9" s="130"/>
      <c r="R9" s="19"/>
      <c r="S9" s="21">
        <f>S8*1</f>
        <v>0</v>
      </c>
      <c r="T9" s="21">
        <f>T8*1</f>
        <v>0</v>
      </c>
      <c r="U9" s="21">
        <f>U8*(1)</f>
        <v>0</v>
      </c>
      <c r="V9" s="22">
        <f>V8*(-1)</f>
        <v>0</v>
      </c>
      <c r="W9" s="23">
        <f>W8*(1)</f>
        <v>0</v>
      </c>
      <c r="X9" s="21">
        <f>X8*(1)</f>
        <v>0</v>
      </c>
      <c r="Y9" s="22">
        <f>Y8*(-1)</f>
        <v>0</v>
      </c>
      <c r="Z9" s="22">
        <f>Z8*(-1)</f>
        <v>0</v>
      </c>
      <c r="AA9" s="80">
        <f>SUM(M9:Z9)</f>
        <v>0</v>
      </c>
      <c r="AB9" s="76" t="e">
        <f>C8/AA9</f>
        <v>#DIV/0!</v>
      </c>
    </row>
    <row r="10" spans="1:28" s="4" customFormat="1" ht="12.75">
      <c r="A10" s="5">
        <v>5</v>
      </c>
      <c r="B10" s="6" t="s">
        <v>51</v>
      </c>
      <c r="C10" s="61">
        <v>0</v>
      </c>
      <c r="D10" s="8">
        <v>0</v>
      </c>
      <c r="E10" s="25">
        <v>0</v>
      </c>
      <c r="F10" s="10" t="e">
        <f>(E10/D10)</f>
        <v>#DIV/0!</v>
      </c>
      <c r="G10" s="11">
        <v>0</v>
      </c>
      <c r="H10" s="25">
        <v>0</v>
      </c>
      <c r="I10" s="12" t="e">
        <f>(H10/G10)</f>
        <v>#DIV/0!</v>
      </c>
      <c r="J10" s="8">
        <v>0</v>
      </c>
      <c r="K10" s="25">
        <v>0</v>
      </c>
      <c r="L10" s="12" t="e">
        <f>K10/J10</f>
        <v>#DIV/0!</v>
      </c>
      <c r="M10" s="11">
        <f>D10+G10+J10</f>
        <v>0</v>
      </c>
      <c r="N10" s="25">
        <f>E10+H10+K10</f>
        <v>0</v>
      </c>
      <c r="O10" s="12" t="e">
        <f>(N10/M10)</f>
        <v>#DIV/0!</v>
      </c>
      <c r="P10" s="11">
        <v>0</v>
      </c>
      <c r="Q10" s="25">
        <v>0</v>
      </c>
      <c r="R10" s="12" t="e">
        <f>(Q10/P10)</f>
        <v>#DIV/0!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13">
        <v>0</v>
      </c>
      <c r="Y10" s="13">
        <v>0</v>
      </c>
      <c r="Z10" s="13">
        <v>0</v>
      </c>
      <c r="AA10" s="79">
        <f>(E10*2)+(H10*2)+(K10*3)+(Q10*1)</f>
        <v>0</v>
      </c>
      <c r="AB10" s="77" t="e">
        <f>C10/AA10</f>
        <v>#DIV/0!</v>
      </c>
    </row>
    <row r="11" spans="1:28" s="29" customFormat="1" ht="13.5">
      <c r="A11" s="26"/>
      <c r="B11" s="27"/>
      <c r="C11" s="28"/>
      <c r="D11" s="129">
        <f>(D10-E10)*(-2)+(E10*2)</f>
        <v>0</v>
      </c>
      <c r="E11" s="130"/>
      <c r="F11" s="18"/>
      <c r="G11" s="129">
        <f>(G10-H10)*(-1)+(H10*2)</f>
        <v>0</v>
      </c>
      <c r="H11" s="130"/>
      <c r="I11" s="19"/>
      <c r="J11" s="129">
        <f>(J10-K10)*(-1)+(K10*3)</f>
        <v>0</v>
      </c>
      <c r="K11" s="130"/>
      <c r="L11" s="20"/>
      <c r="M11" s="129">
        <f t="shared" si="0"/>
        <v>0</v>
      </c>
      <c r="N11" s="130"/>
      <c r="O11" s="19"/>
      <c r="P11" s="129">
        <f>(P10-Q10)*(-1)+(Q10*1)</f>
        <v>0</v>
      </c>
      <c r="Q11" s="130"/>
      <c r="R11" s="19"/>
      <c r="S11" s="21">
        <f>S10*1</f>
        <v>0</v>
      </c>
      <c r="T11" s="21">
        <f>T10*1</f>
        <v>0</v>
      </c>
      <c r="U11" s="21">
        <f>U10*(1)</f>
        <v>0</v>
      </c>
      <c r="V11" s="22">
        <f>V10*(-1)</f>
        <v>0</v>
      </c>
      <c r="W11" s="23">
        <f>W10*(1)</f>
        <v>0</v>
      </c>
      <c r="X11" s="21">
        <f>X10*(1)</f>
        <v>0</v>
      </c>
      <c r="Y11" s="22">
        <f>Y10*(-1)</f>
        <v>0</v>
      </c>
      <c r="Z11" s="22">
        <f>Z10*(-1)</f>
        <v>0</v>
      </c>
      <c r="AA11" s="80">
        <f>SUM(M11:Z11)</f>
        <v>0</v>
      </c>
      <c r="AB11" s="76" t="e">
        <f>C10/AA11</f>
        <v>#DIV/0!</v>
      </c>
    </row>
    <row r="12" spans="1:28" s="4" customFormat="1" ht="12.75">
      <c r="A12" s="5">
        <v>6</v>
      </c>
      <c r="B12" s="6" t="s">
        <v>19</v>
      </c>
      <c r="C12" s="61">
        <v>5</v>
      </c>
      <c r="D12" s="8">
        <v>0</v>
      </c>
      <c r="E12" s="25">
        <v>0</v>
      </c>
      <c r="F12" s="10" t="e">
        <f>(E12/D12)</f>
        <v>#DIV/0!</v>
      </c>
      <c r="G12" s="11">
        <v>0</v>
      </c>
      <c r="H12" s="25">
        <v>0</v>
      </c>
      <c r="I12" s="12" t="e">
        <f>(H12/G12)</f>
        <v>#DIV/0!</v>
      </c>
      <c r="J12" s="8">
        <v>0</v>
      </c>
      <c r="K12" s="25">
        <v>0</v>
      </c>
      <c r="L12" s="12" t="e">
        <f>K12/J12</f>
        <v>#DIV/0!</v>
      </c>
      <c r="M12" s="11">
        <f>D12+G12+J12</f>
        <v>0</v>
      </c>
      <c r="N12" s="25">
        <f>E12+H12+K12</f>
        <v>0</v>
      </c>
      <c r="O12" s="12" t="e">
        <f>(N12/M12)</f>
        <v>#DIV/0!</v>
      </c>
      <c r="P12" s="11">
        <v>0</v>
      </c>
      <c r="Q12" s="25">
        <v>0</v>
      </c>
      <c r="R12" s="12" t="e">
        <f>(Q12/P12)</f>
        <v>#DIV/0!</v>
      </c>
      <c r="S12" s="13">
        <v>0</v>
      </c>
      <c r="T12" s="13">
        <v>0</v>
      </c>
      <c r="U12" s="13">
        <v>1</v>
      </c>
      <c r="V12" s="13">
        <v>0</v>
      </c>
      <c r="W12" s="14">
        <v>0</v>
      </c>
      <c r="X12" s="13">
        <v>0</v>
      </c>
      <c r="Y12" s="13">
        <v>0</v>
      </c>
      <c r="Z12" s="13">
        <v>2</v>
      </c>
      <c r="AA12" s="79">
        <f>(E12*2)+(H12*2)+(K12*3)+(Q12*1)</f>
        <v>0</v>
      </c>
      <c r="AB12" s="77" t="e">
        <f>C12/AA12</f>
        <v>#DIV/0!</v>
      </c>
    </row>
    <row r="13" spans="1:28" s="29" customFormat="1" ht="13.5">
      <c r="A13" s="26"/>
      <c r="B13" s="27"/>
      <c r="C13" s="28"/>
      <c r="D13" s="129">
        <f>(D12-E12)*(-2)+(E12*2)</f>
        <v>0</v>
      </c>
      <c r="E13" s="130"/>
      <c r="F13" s="18"/>
      <c r="G13" s="129">
        <f>(G12-H12)*(-1)+(H12*2)</f>
        <v>0</v>
      </c>
      <c r="H13" s="130"/>
      <c r="I13" s="19"/>
      <c r="J13" s="129">
        <f>(J12-K12)*(-1)+(K12*3)</f>
        <v>0</v>
      </c>
      <c r="K13" s="130"/>
      <c r="L13" s="20"/>
      <c r="M13" s="129">
        <f t="shared" si="0"/>
        <v>0</v>
      </c>
      <c r="N13" s="130"/>
      <c r="O13" s="19"/>
      <c r="P13" s="129">
        <f>(P12-Q12)*(-1)+(Q12*1)</f>
        <v>0</v>
      </c>
      <c r="Q13" s="130"/>
      <c r="R13" s="19"/>
      <c r="S13" s="21">
        <f>S12*1</f>
        <v>0</v>
      </c>
      <c r="T13" s="21">
        <f>T12*1</f>
        <v>0</v>
      </c>
      <c r="U13" s="21">
        <f>U12*(1)</f>
        <v>1</v>
      </c>
      <c r="V13" s="22">
        <f>V12*(-1)</f>
        <v>0</v>
      </c>
      <c r="W13" s="23">
        <f>W12*(1)</f>
        <v>0</v>
      </c>
      <c r="X13" s="21">
        <f>X12*(1)</f>
        <v>0</v>
      </c>
      <c r="Y13" s="22">
        <f>Y12*(-1)</f>
        <v>0</v>
      </c>
      <c r="Z13" s="22">
        <f>Z12*(-1)</f>
        <v>-2</v>
      </c>
      <c r="AA13" s="80">
        <f>SUM(M13:Z13)</f>
        <v>-1</v>
      </c>
      <c r="AB13" s="76">
        <f>C12/AA13</f>
        <v>-5</v>
      </c>
    </row>
    <row r="14" spans="1:28" s="4" customFormat="1" ht="12.75">
      <c r="A14" s="5">
        <v>7</v>
      </c>
      <c r="B14" s="6" t="s">
        <v>52</v>
      </c>
      <c r="C14" s="61">
        <v>0</v>
      </c>
      <c r="D14" s="8">
        <v>0</v>
      </c>
      <c r="E14" s="25">
        <v>0</v>
      </c>
      <c r="F14" s="10" t="e">
        <f>(E14/D14)</f>
        <v>#DIV/0!</v>
      </c>
      <c r="G14" s="11">
        <v>0</v>
      </c>
      <c r="H14" s="25">
        <v>0</v>
      </c>
      <c r="I14" s="12" t="e">
        <f>(H14/G14)</f>
        <v>#DIV/0!</v>
      </c>
      <c r="J14" s="8">
        <v>0</v>
      </c>
      <c r="K14" s="25">
        <v>0</v>
      </c>
      <c r="L14" s="12" t="e">
        <f>K14/J14</f>
        <v>#DIV/0!</v>
      </c>
      <c r="M14" s="11">
        <f>D14+G14+J14</f>
        <v>0</v>
      </c>
      <c r="N14" s="25">
        <f>E14+H14+K14</f>
        <v>0</v>
      </c>
      <c r="O14" s="12" t="e">
        <f>(N14/M14)</f>
        <v>#DIV/0!</v>
      </c>
      <c r="P14" s="11">
        <v>0</v>
      </c>
      <c r="Q14" s="25">
        <v>0</v>
      </c>
      <c r="R14" s="12" t="e">
        <f>(Q14/P14)</f>
        <v>#DIV/0!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13">
        <v>0</v>
      </c>
      <c r="Y14" s="13">
        <v>0</v>
      </c>
      <c r="Z14" s="13">
        <v>0</v>
      </c>
      <c r="AA14" s="79">
        <f>(E14*2)+(H14*2)+(K14*3)+(Q14*1)</f>
        <v>0</v>
      </c>
      <c r="AB14" s="77" t="e">
        <f>C14/AA14</f>
        <v>#DIV/0!</v>
      </c>
    </row>
    <row r="15" spans="1:28" s="29" customFormat="1" ht="13.5">
      <c r="A15" s="26"/>
      <c r="B15" s="27"/>
      <c r="C15" s="28"/>
      <c r="D15" s="129">
        <f>(D14-E14)*(-2)+(E14*2)</f>
        <v>0</v>
      </c>
      <c r="E15" s="130"/>
      <c r="F15" s="18"/>
      <c r="G15" s="129">
        <f>(G14-H14)*(-1)+(H14*2)</f>
        <v>0</v>
      </c>
      <c r="H15" s="130"/>
      <c r="I15" s="19"/>
      <c r="J15" s="129">
        <f>(J14-K14)*(-1)+(K14*3)</f>
        <v>0</v>
      </c>
      <c r="K15" s="130"/>
      <c r="L15" s="20"/>
      <c r="M15" s="129">
        <f>D15+G15+J15</f>
        <v>0</v>
      </c>
      <c r="N15" s="130"/>
      <c r="O15" s="19"/>
      <c r="P15" s="129">
        <f>(P14-Q14)*(-1)+(Q14*1)</f>
        <v>0</v>
      </c>
      <c r="Q15" s="130"/>
      <c r="R15" s="19"/>
      <c r="S15" s="21">
        <f>S14*1</f>
        <v>0</v>
      </c>
      <c r="T15" s="21">
        <f>T14*1</f>
        <v>0</v>
      </c>
      <c r="U15" s="21">
        <f>U14*(1)</f>
        <v>0</v>
      </c>
      <c r="V15" s="22">
        <f>V14*(-1)</f>
        <v>0</v>
      </c>
      <c r="W15" s="23">
        <f>W14*(1)</f>
        <v>0</v>
      </c>
      <c r="X15" s="21">
        <f>X14*(1)</f>
        <v>0</v>
      </c>
      <c r="Y15" s="22">
        <f>Y14*(-1)</f>
        <v>0</v>
      </c>
      <c r="Z15" s="22">
        <f>Z14*(-1)</f>
        <v>0</v>
      </c>
      <c r="AA15" s="80">
        <f>SUM(M15:Z15)</f>
        <v>0</v>
      </c>
      <c r="AB15" s="76" t="e">
        <f>C14/AA15</f>
        <v>#DIV/0!</v>
      </c>
    </row>
    <row r="16" spans="1:28" s="4" customFormat="1" ht="12.75">
      <c r="A16" s="5">
        <v>8</v>
      </c>
      <c r="B16" s="6" t="s">
        <v>15</v>
      </c>
      <c r="C16" s="61">
        <v>39</v>
      </c>
      <c r="D16" s="8">
        <v>2</v>
      </c>
      <c r="E16" s="25">
        <v>0</v>
      </c>
      <c r="F16" s="10">
        <f>(E16/D16)</f>
        <v>0</v>
      </c>
      <c r="G16" s="11">
        <v>2</v>
      </c>
      <c r="H16" s="25">
        <v>1</v>
      </c>
      <c r="I16" s="12">
        <f>(H16/G16)</f>
        <v>0.5</v>
      </c>
      <c r="J16" s="8">
        <v>7</v>
      </c>
      <c r="K16" s="25">
        <v>2</v>
      </c>
      <c r="L16" s="12">
        <f>K16/J16</f>
        <v>0.2857142857142857</v>
      </c>
      <c r="M16" s="11">
        <f>D16+G16+J16</f>
        <v>11</v>
      </c>
      <c r="N16" s="25">
        <f>E16+H16+K16</f>
        <v>3</v>
      </c>
      <c r="O16" s="12">
        <f>(N16/M16)</f>
        <v>0.2727272727272727</v>
      </c>
      <c r="P16" s="11">
        <v>10</v>
      </c>
      <c r="Q16" s="25">
        <v>8</v>
      </c>
      <c r="R16" s="12">
        <f>(Q16/P16)</f>
        <v>0.8</v>
      </c>
      <c r="S16" s="13">
        <v>2</v>
      </c>
      <c r="T16" s="13">
        <v>0</v>
      </c>
      <c r="U16" s="13">
        <v>2</v>
      </c>
      <c r="V16" s="13">
        <v>5</v>
      </c>
      <c r="W16" s="14">
        <v>6</v>
      </c>
      <c r="X16" s="13">
        <v>6</v>
      </c>
      <c r="Y16" s="13">
        <v>2</v>
      </c>
      <c r="Z16" s="13">
        <v>0</v>
      </c>
      <c r="AA16" s="79">
        <f>(E16*2)+(H16*2)+(K16*3)+(Q16*1)</f>
        <v>16</v>
      </c>
      <c r="AB16" s="77">
        <f>C16/AA16</f>
        <v>2.4375</v>
      </c>
    </row>
    <row r="17" spans="1:28" s="29" customFormat="1" ht="13.5">
      <c r="A17" s="26"/>
      <c r="B17" s="27"/>
      <c r="C17" s="28"/>
      <c r="D17" s="129">
        <f>(D16-E16)*(-2)+(E16*2)</f>
        <v>-4</v>
      </c>
      <c r="E17" s="130"/>
      <c r="F17" s="18"/>
      <c r="G17" s="129">
        <f>(G16-H16)*(-1)+(H16*2)</f>
        <v>1</v>
      </c>
      <c r="H17" s="130"/>
      <c r="I17" s="19"/>
      <c r="J17" s="129">
        <f>(J16-K16)*(-1)+(K16*3)</f>
        <v>1</v>
      </c>
      <c r="K17" s="130"/>
      <c r="L17" s="20"/>
      <c r="M17" s="129">
        <f t="shared" si="0"/>
        <v>-2</v>
      </c>
      <c r="N17" s="130"/>
      <c r="O17" s="19"/>
      <c r="P17" s="129">
        <f>(P16-Q16)*(-1)+(Q16*1)</f>
        <v>6</v>
      </c>
      <c r="Q17" s="130"/>
      <c r="R17" s="19"/>
      <c r="S17" s="21">
        <f>S16*1</f>
        <v>2</v>
      </c>
      <c r="T17" s="21">
        <f>T16*1</f>
        <v>0</v>
      </c>
      <c r="U17" s="21">
        <f>U16*(1)</f>
        <v>2</v>
      </c>
      <c r="V17" s="22">
        <f>V16*(-1)</f>
        <v>-5</v>
      </c>
      <c r="W17" s="23">
        <f>W16*(1)</f>
        <v>6</v>
      </c>
      <c r="X17" s="21">
        <f>X16*(1)</f>
        <v>6</v>
      </c>
      <c r="Y17" s="22">
        <f>Y16*(-1)</f>
        <v>-2</v>
      </c>
      <c r="Z17" s="22">
        <f>Z16*(-1)</f>
        <v>0</v>
      </c>
      <c r="AA17" s="80">
        <f>SUM(M17:Z17)</f>
        <v>13</v>
      </c>
      <c r="AB17" s="76">
        <f>C16/AA17</f>
        <v>3</v>
      </c>
    </row>
    <row r="18" spans="1:28" s="4" customFormat="1" ht="12.75">
      <c r="A18" s="5">
        <v>9</v>
      </c>
      <c r="B18" s="6" t="s">
        <v>18</v>
      </c>
      <c r="C18" s="61">
        <v>32</v>
      </c>
      <c r="D18" s="8">
        <v>7</v>
      </c>
      <c r="E18" s="25">
        <v>4</v>
      </c>
      <c r="F18" s="10">
        <f>(E18/D18)</f>
        <v>0.5714285714285714</v>
      </c>
      <c r="G18" s="11">
        <v>4</v>
      </c>
      <c r="H18" s="25">
        <v>2</v>
      </c>
      <c r="I18" s="12">
        <f>(H18/G18)</f>
        <v>0.5</v>
      </c>
      <c r="J18" s="8">
        <v>0</v>
      </c>
      <c r="K18" s="25">
        <v>0</v>
      </c>
      <c r="L18" s="12" t="e">
        <f>K18/J18</f>
        <v>#DIV/0!</v>
      </c>
      <c r="M18" s="11">
        <f>D18+G18+J18</f>
        <v>11</v>
      </c>
      <c r="N18" s="25">
        <f>E18+H18+K18</f>
        <v>6</v>
      </c>
      <c r="O18" s="12">
        <f>(N18/M18)</f>
        <v>0.5454545454545454</v>
      </c>
      <c r="P18" s="11">
        <v>4</v>
      </c>
      <c r="Q18" s="25">
        <v>2</v>
      </c>
      <c r="R18" s="12">
        <f>(Q18/P18)</f>
        <v>0.5</v>
      </c>
      <c r="S18" s="13">
        <v>6</v>
      </c>
      <c r="T18" s="13">
        <v>1</v>
      </c>
      <c r="U18" s="13">
        <v>2</v>
      </c>
      <c r="V18" s="13">
        <v>1</v>
      </c>
      <c r="W18" s="14">
        <v>0</v>
      </c>
      <c r="X18" s="13">
        <v>2</v>
      </c>
      <c r="Y18" s="13">
        <v>2</v>
      </c>
      <c r="Z18" s="13">
        <v>2</v>
      </c>
      <c r="AA18" s="79">
        <f>(E18*2)+(H18*2)+(K18*3)+(Q18*1)</f>
        <v>14</v>
      </c>
      <c r="AB18" s="77">
        <f>C18/AA18</f>
        <v>2.2857142857142856</v>
      </c>
    </row>
    <row r="19" spans="1:28" s="29" customFormat="1" ht="13.5">
      <c r="A19" s="26"/>
      <c r="B19" s="27"/>
      <c r="C19" s="28"/>
      <c r="D19" s="129">
        <f>(D18-E18)*(-2)+(E18*2)</f>
        <v>2</v>
      </c>
      <c r="E19" s="130"/>
      <c r="F19" s="18"/>
      <c r="G19" s="129">
        <f>(G18-H18)*(-1)+(H18*2)</f>
        <v>2</v>
      </c>
      <c r="H19" s="130"/>
      <c r="I19" s="19"/>
      <c r="J19" s="129">
        <f>(J18-K18)*(-1)+(K18*3)</f>
        <v>0</v>
      </c>
      <c r="K19" s="130"/>
      <c r="L19" s="20"/>
      <c r="M19" s="129">
        <f t="shared" si="0"/>
        <v>4</v>
      </c>
      <c r="N19" s="130"/>
      <c r="O19" s="19"/>
      <c r="P19" s="129">
        <f>(P18-Q18)*(-1)+(Q18*1)</f>
        <v>0</v>
      </c>
      <c r="Q19" s="130"/>
      <c r="R19" s="19"/>
      <c r="S19" s="21">
        <f>S18*1</f>
        <v>6</v>
      </c>
      <c r="T19" s="21">
        <f>T18*1</f>
        <v>1</v>
      </c>
      <c r="U19" s="21">
        <f>U18*(1)</f>
        <v>2</v>
      </c>
      <c r="V19" s="22">
        <f>V18*(-1)</f>
        <v>-1</v>
      </c>
      <c r="W19" s="23">
        <f>W18*(1)</f>
        <v>0</v>
      </c>
      <c r="X19" s="21">
        <f>X18*(1)</f>
        <v>2</v>
      </c>
      <c r="Y19" s="22">
        <f>Y18*(-1)</f>
        <v>-2</v>
      </c>
      <c r="Z19" s="22">
        <f>Z18*(-1)</f>
        <v>-2</v>
      </c>
      <c r="AA19" s="80">
        <f>SUM(M19:Z19)</f>
        <v>10</v>
      </c>
      <c r="AB19" s="76">
        <f>C18/AA19</f>
        <v>3.2</v>
      </c>
    </row>
    <row r="20" spans="1:28" s="4" customFormat="1" ht="12.75">
      <c r="A20" s="5">
        <v>10</v>
      </c>
      <c r="B20" s="6" t="s">
        <v>14</v>
      </c>
      <c r="C20" s="61">
        <v>9</v>
      </c>
      <c r="D20" s="8">
        <v>1</v>
      </c>
      <c r="E20" s="25">
        <v>0</v>
      </c>
      <c r="F20" s="10">
        <f>(E20/D20)</f>
        <v>0</v>
      </c>
      <c r="G20" s="11">
        <v>0</v>
      </c>
      <c r="H20" s="25">
        <v>0</v>
      </c>
      <c r="I20" s="12" t="e">
        <f>(H20/G20)</f>
        <v>#DIV/0!</v>
      </c>
      <c r="J20" s="8">
        <v>1</v>
      </c>
      <c r="K20" s="25">
        <v>0</v>
      </c>
      <c r="L20" s="12">
        <f>K20/J20</f>
        <v>0</v>
      </c>
      <c r="M20" s="11">
        <f>D20+G20+J20</f>
        <v>2</v>
      </c>
      <c r="N20" s="25">
        <f>E20+H20+K20</f>
        <v>0</v>
      </c>
      <c r="O20" s="12">
        <f>(N20/M20)</f>
        <v>0</v>
      </c>
      <c r="P20" s="11">
        <v>0</v>
      </c>
      <c r="Q20" s="25">
        <v>0</v>
      </c>
      <c r="R20" s="12" t="e">
        <f>(Q20/P20)</f>
        <v>#DIV/0!</v>
      </c>
      <c r="S20" s="13">
        <v>0</v>
      </c>
      <c r="T20" s="13">
        <v>0</v>
      </c>
      <c r="U20" s="13">
        <v>0</v>
      </c>
      <c r="V20" s="13">
        <v>1</v>
      </c>
      <c r="W20" s="14">
        <v>0</v>
      </c>
      <c r="X20" s="13">
        <v>0</v>
      </c>
      <c r="Y20" s="13">
        <v>1</v>
      </c>
      <c r="Z20" s="13">
        <v>2</v>
      </c>
      <c r="AA20" s="79">
        <f>(E20*2)+(H20*2)+(K20*3)+(Q20*1)</f>
        <v>0</v>
      </c>
      <c r="AB20" s="77" t="e">
        <f>C20/AA20</f>
        <v>#DIV/0!</v>
      </c>
    </row>
    <row r="21" spans="1:28" s="29" customFormat="1" ht="13.5">
      <c r="A21" s="26"/>
      <c r="B21" s="27"/>
      <c r="C21" s="28"/>
      <c r="D21" s="129">
        <f>(D20-E20)*(-2)+(E20*2)</f>
        <v>-2</v>
      </c>
      <c r="E21" s="130"/>
      <c r="F21" s="18"/>
      <c r="G21" s="129">
        <f>(G20-H20)*(-1)+(H20*2)</f>
        <v>0</v>
      </c>
      <c r="H21" s="130"/>
      <c r="I21" s="19"/>
      <c r="J21" s="129">
        <f>(J20-K20)*(-1)+(K20*3)</f>
        <v>-1</v>
      </c>
      <c r="K21" s="130"/>
      <c r="L21" s="20"/>
      <c r="M21" s="129">
        <f t="shared" si="0"/>
        <v>-3</v>
      </c>
      <c r="N21" s="130"/>
      <c r="O21" s="19"/>
      <c r="P21" s="129">
        <f>(P20-Q20)*(-1)+(Q20*1)</f>
        <v>0</v>
      </c>
      <c r="Q21" s="130"/>
      <c r="R21" s="19"/>
      <c r="S21" s="21">
        <f>S20*1</f>
        <v>0</v>
      </c>
      <c r="T21" s="21">
        <f>T20*1</f>
        <v>0</v>
      </c>
      <c r="U21" s="21">
        <f>U20*(1)</f>
        <v>0</v>
      </c>
      <c r="V21" s="22">
        <f>V20*(-1)</f>
        <v>-1</v>
      </c>
      <c r="W21" s="23">
        <f>W20*(1)</f>
        <v>0</v>
      </c>
      <c r="X21" s="21">
        <f>X20*(1)</f>
        <v>0</v>
      </c>
      <c r="Y21" s="22">
        <f>Y20*(-1)</f>
        <v>-1</v>
      </c>
      <c r="Z21" s="22">
        <f>Z20*(-1)</f>
        <v>-2</v>
      </c>
      <c r="AA21" s="80">
        <f>SUM(M21:Z21)</f>
        <v>-7</v>
      </c>
      <c r="AB21" s="76">
        <f>C20/AA21</f>
        <v>-1.2857142857142858</v>
      </c>
    </row>
    <row r="22" spans="1:28" s="4" customFormat="1" ht="12.75">
      <c r="A22" s="5">
        <v>11</v>
      </c>
      <c r="B22" s="6" t="s">
        <v>16</v>
      </c>
      <c r="C22" s="61">
        <v>16</v>
      </c>
      <c r="D22" s="8">
        <v>2</v>
      </c>
      <c r="E22" s="25">
        <v>2</v>
      </c>
      <c r="F22" s="10">
        <f>(E22/D22)</f>
        <v>1</v>
      </c>
      <c r="G22" s="11">
        <v>3</v>
      </c>
      <c r="H22" s="25">
        <v>1</v>
      </c>
      <c r="I22" s="12">
        <f>(H22/G22)</f>
        <v>0.3333333333333333</v>
      </c>
      <c r="J22" s="8">
        <v>2</v>
      </c>
      <c r="K22" s="25">
        <v>1</v>
      </c>
      <c r="L22" s="12">
        <f>K22/J22</f>
        <v>0.5</v>
      </c>
      <c r="M22" s="11">
        <f>D22+G22+J22</f>
        <v>7</v>
      </c>
      <c r="N22" s="25">
        <f>E22+H22+K22</f>
        <v>4</v>
      </c>
      <c r="O22" s="12">
        <f>(N22/M22)</f>
        <v>0.5714285714285714</v>
      </c>
      <c r="P22" s="11">
        <v>0</v>
      </c>
      <c r="Q22" s="25">
        <v>0</v>
      </c>
      <c r="R22" s="12" t="e">
        <f>(Q22/P22)</f>
        <v>#DIV/0!</v>
      </c>
      <c r="S22" s="13">
        <v>0</v>
      </c>
      <c r="T22" s="13">
        <v>0</v>
      </c>
      <c r="U22" s="13">
        <v>1</v>
      </c>
      <c r="V22" s="13">
        <v>1</v>
      </c>
      <c r="W22" s="14">
        <v>2</v>
      </c>
      <c r="X22" s="13">
        <v>4</v>
      </c>
      <c r="Y22" s="13">
        <v>0</v>
      </c>
      <c r="Z22" s="13">
        <v>2</v>
      </c>
      <c r="AA22" s="79">
        <f>(E22*2)+(H22*2)+(K22*3)+(Q22*1)</f>
        <v>9</v>
      </c>
      <c r="AB22" s="77">
        <f>C22/AA22</f>
        <v>1.7777777777777777</v>
      </c>
    </row>
    <row r="23" spans="1:28" s="29" customFormat="1" ht="13.5">
      <c r="A23" s="26"/>
      <c r="B23" s="27"/>
      <c r="C23" s="28"/>
      <c r="D23" s="129">
        <f>(D22-E22)*(-2)+(E22*2)</f>
        <v>4</v>
      </c>
      <c r="E23" s="130"/>
      <c r="F23" s="18"/>
      <c r="G23" s="129">
        <f>(G22-H22)*(-1)+(H22*2)</f>
        <v>0</v>
      </c>
      <c r="H23" s="130"/>
      <c r="I23" s="19"/>
      <c r="J23" s="129">
        <f>(J22-K22)*(-1)+(K22*3)</f>
        <v>2</v>
      </c>
      <c r="K23" s="130"/>
      <c r="L23" s="20"/>
      <c r="M23" s="129">
        <f t="shared" si="0"/>
        <v>6</v>
      </c>
      <c r="N23" s="130"/>
      <c r="O23" s="19"/>
      <c r="P23" s="129">
        <f>(P22-Q22)*(-1)+(Q22*1)</f>
        <v>0</v>
      </c>
      <c r="Q23" s="130"/>
      <c r="R23" s="19"/>
      <c r="S23" s="21">
        <f>S22*1</f>
        <v>0</v>
      </c>
      <c r="T23" s="21">
        <f>T22*1</f>
        <v>0</v>
      </c>
      <c r="U23" s="21">
        <f>U22*(1)</f>
        <v>1</v>
      </c>
      <c r="V23" s="22">
        <f>V22*(-1)</f>
        <v>-1</v>
      </c>
      <c r="W23" s="23">
        <f>W22*(1)</f>
        <v>2</v>
      </c>
      <c r="X23" s="21">
        <f>X22*(1)</f>
        <v>4</v>
      </c>
      <c r="Y23" s="22">
        <f>Y22*(-1)</f>
        <v>0</v>
      </c>
      <c r="Z23" s="22">
        <f>Z22*(-1)</f>
        <v>-2</v>
      </c>
      <c r="AA23" s="80">
        <f>SUM(M23:Z23)</f>
        <v>10</v>
      </c>
      <c r="AB23" s="76">
        <f>C22/AA23</f>
        <v>1.6</v>
      </c>
    </row>
    <row r="24" spans="1:28" s="4" customFormat="1" ht="12.75">
      <c r="A24" s="5">
        <v>12</v>
      </c>
      <c r="B24" s="6" t="s">
        <v>17</v>
      </c>
      <c r="C24" s="61">
        <v>23</v>
      </c>
      <c r="D24" s="8">
        <v>1</v>
      </c>
      <c r="E24" s="25">
        <v>0</v>
      </c>
      <c r="F24" s="10">
        <f>(E24/D24)</f>
        <v>0</v>
      </c>
      <c r="G24" s="11">
        <v>5</v>
      </c>
      <c r="H24" s="25">
        <v>1</v>
      </c>
      <c r="I24" s="12">
        <f>(H24/G24)</f>
        <v>0.2</v>
      </c>
      <c r="J24" s="8">
        <v>0</v>
      </c>
      <c r="K24" s="25">
        <v>0</v>
      </c>
      <c r="L24" s="12" t="e">
        <f>K24/J24</f>
        <v>#DIV/0!</v>
      </c>
      <c r="M24" s="11">
        <f>D24+G24+J24</f>
        <v>6</v>
      </c>
      <c r="N24" s="25">
        <f>E24+H24+K24</f>
        <v>1</v>
      </c>
      <c r="O24" s="12">
        <f>(N24/M24)</f>
        <v>0.16666666666666666</v>
      </c>
      <c r="P24" s="11">
        <v>2</v>
      </c>
      <c r="Q24" s="25">
        <v>2</v>
      </c>
      <c r="R24" s="12">
        <f>(Q24/P24)</f>
        <v>1</v>
      </c>
      <c r="S24" s="13">
        <v>3</v>
      </c>
      <c r="T24" s="13">
        <v>2</v>
      </c>
      <c r="U24" s="13">
        <v>3</v>
      </c>
      <c r="V24" s="13">
        <v>1</v>
      </c>
      <c r="W24" s="14">
        <v>0</v>
      </c>
      <c r="X24" s="13">
        <v>1</v>
      </c>
      <c r="Y24" s="13">
        <v>2</v>
      </c>
      <c r="Z24" s="13">
        <v>2</v>
      </c>
      <c r="AA24" s="79">
        <f>(E24*2)+(H24*2)+(K24*3)+(Q24*1)</f>
        <v>4</v>
      </c>
      <c r="AB24" s="77">
        <f>C24/AA24</f>
        <v>5.75</v>
      </c>
    </row>
    <row r="25" spans="1:28" s="29" customFormat="1" ht="13.5">
      <c r="A25" s="26"/>
      <c r="B25" s="27"/>
      <c r="C25" s="28"/>
      <c r="D25" s="129">
        <f>(D24-E24)*(-2)+(E24*2)</f>
        <v>-2</v>
      </c>
      <c r="E25" s="130"/>
      <c r="F25" s="18"/>
      <c r="G25" s="129">
        <f>(G24-H24)*(-1)+(H24*2)</f>
        <v>-2</v>
      </c>
      <c r="H25" s="130"/>
      <c r="I25" s="19"/>
      <c r="J25" s="129">
        <f>(J24-K24)*(-1)+(K24*3)</f>
        <v>0</v>
      </c>
      <c r="K25" s="130"/>
      <c r="L25" s="20"/>
      <c r="M25" s="129">
        <f t="shared" si="0"/>
        <v>-4</v>
      </c>
      <c r="N25" s="130"/>
      <c r="O25" s="19"/>
      <c r="P25" s="129">
        <f>(P24-Q24)*(-1)+(Q24*1)</f>
        <v>2</v>
      </c>
      <c r="Q25" s="130"/>
      <c r="R25" s="19"/>
      <c r="S25" s="21">
        <f>S24*1</f>
        <v>3</v>
      </c>
      <c r="T25" s="21">
        <f>T24*1</f>
        <v>2</v>
      </c>
      <c r="U25" s="21">
        <f>U24*(1)</f>
        <v>3</v>
      </c>
      <c r="V25" s="22">
        <f>V24*(-1)</f>
        <v>-1</v>
      </c>
      <c r="W25" s="23">
        <f>W24*(1)</f>
        <v>0</v>
      </c>
      <c r="X25" s="21">
        <f>X24*(1)</f>
        <v>1</v>
      </c>
      <c r="Y25" s="22">
        <f>Y24*(-1)</f>
        <v>-2</v>
      </c>
      <c r="Z25" s="22">
        <f>Z24*(-1)</f>
        <v>-2</v>
      </c>
      <c r="AA25" s="80">
        <f>SUM(M25:Z25)</f>
        <v>2</v>
      </c>
      <c r="AB25" s="76">
        <f>C24/AA25</f>
        <v>11.5</v>
      </c>
    </row>
    <row r="26" spans="1:28" s="4" customFormat="1" ht="12.75">
      <c r="A26" s="5">
        <v>13</v>
      </c>
      <c r="B26" s="6" t="s">
        <v>23</v>
      </c>
      <c r="C26" s="61">
        <v>39</v>
      </c>
      <c r="D26" s="8">
        <v>1</v>
      </c>
      <c r="E26" s="25">
        <v>1</v>
      </c>
      <c r="F26" s="10">
        <f>(E26/D26)</f>
        <v>1</v>
      </c>
      <c r="G26" s="11">
        <v>9</v>
      </c>
      <c r="H26" s="25">
        <v>3</v>
      </c>
      <c r="I26" s="12">
        <f>(H26/G26)</f>
        <v>0.3333333333333333</v>
      </c>
      <c r="J26" s="8">
        <v>2</v>
      </c>
      <c r="K26" s="25">
        <v>1</v>
      </c>
      <c r="L26" s="12">
        <f>K26/J26</f>
        <v>0.5</v>
      </c>
      <c r="M26" s="11">
        <f>D26+G26+J26</f>
        <v>12</v>
      </c>
      <c r="N26" s="25">
        <f>E26+H26+K26</f>
        <v>5</v>
      </c>
      <c r="O26" s="12">
        <f>(N26/M26)</f>
        <v>0.4166666666666667</v>
      </c>
      <c r="P26" s="11">
        <v>4</v>
      </c>
      <c r="Q26" s="25">
        <v>4</v>
      </c>
      <c r="R26" s="12">
        <f>(Q26/P26)</f>
        <v>1</v>
      </c>
      <c r="S26" s="13">
        <v>9</v>
      </c>
      <c r="T26" s="13">
        <v>1</v>
      </c>
      <c r="U26" s="13">
        <v>3</v>
      </c>
      <c r="V26" s="13">
        <v>2</v>
      </c>
      <c r="W26" s="14">
        <v>1</v>
      </c>
      <c r="X26" s="13">
        <v>3</v>
      </c>
      <c r="Y26" s="13">
        <v>1</v>
      </c>
      <c r="Z26" s="13">
        <v>0</v>
      </c>
      <c r="AA26" s="79">
        <f>(E26*2)+(H26*2)+(K26*3)+(Q26*1)</f>
        <v>15</v>
      </c>
      <c r="AB26" s="77">
        <f>C26/AA26</f>
        <v>2.6</v>
      </c>
    </row>
    <row r="27" spans="1:28" s="29" customFormat="1" ht="13.5">
      <c r="A27" s="26"/>
      <c r="B27" s="27"/>
      <c r="C27" s="28"/>
      <c r="D27" s="129">
        <f>(D26-E26)*(-2)+(E26*2)</f>
        <v>2</v>
      </c>
      <c r="E27" s="130"/>
      <c r="F27" s="18"/>
      <c r="G27" s="129">
        <f>(G26-H26)*(-1)+(H26*2)</f>
        <v>0</v>
      </c>
      <c r="H27" s="130"/>
      <c r="I27" s="19"/>
      <c r="J27" s="129">
        <f>(J26-K26)*(-1)+(K26*3)</f>
        <v>2</v>
      </c>
      <c r="K27" s="130"/>
      <c r="L27" s="20"/>
      <c r="M27" s="129">
        <f t="shared" si="0"/>
        <v>4</v>
      </c>
      <c r="N27" s="130"/>
      <c r="O27" s="19"/>
      <c r="P27" s="129">
        <f>(P26-Q26)*(-1)+(Q26*1)</f>
        <v>4</v>
      </c>
      <c r="Q27" s="130"/>
      <c r="R27" s="19"/>
      <c r="S27" s="21">
        <f>S26*1</f>
        <v>9</v>
      </c>
      <c r="T27" s="21">
        <f>T26*1</f>
        <v>1</v>
      </c>
      <c r="U27" s="21">
        <f>U26*(1)</f>
        <v>3</v>
      </c>
      <c r="V27" s="22">
        <f>V26*(-1)</f>
        <v>-2</v>
      </c>
      <c r="W27" s="23">
        <f>W26*(1)</f>
        <v>1</v>
      </c>
      <c r="X27" s="21">
        <f>X26*(1)</f>
        <v>3</v>
      </c>
      <c r="Y27" s="22">
        <f>Y26*(-1)</f>
        <v>-1</v>
      </c>
      <c r="Z27" s="22">
        <f>Z26*(-1)</f>
        <v>0</v>
      </c>
      <c r="AA27" s="80">
        <f>SUM(M27:Z27)</f>
        <v>22</v>
      </c>
      <c r="AB27" s="76">
        <f>C26/AA27</f>
        <v>1.7727272727272727</v>
      </c>
    </row>
    <row r="28" spans="1:28" s="4" customFormat="1" ht="12.75">
      <c r="A28" s="59">
        <v>14</v>
      </c>
      <c r="B28" s="60" t="s">
        <v>22</v>
      </c>
      <c r="C28" s="61">
        <v>14</v>
      </c>
      <c r="D28" s="8">
        <v>1</v>
      </c>
      <c r="E28" s="25">
        <v>1</v>
      </c>
      <c r="F28" s="10">
        <f>(E28/D28)</f>
        <v>1</v>
      </c>
      <c r="G28" s="11">
        <v>1</v>
      </c>
      <c r="H28" s="25">
        <v>0</v>
      </c>
      <c r="I28" s="12">
        <f>(H28/G28)</f>
        <v>0</v>
      </c>
      <c r="J28" s="8">
        <v>0</v>
      </c>
      <c r="K28" s="25">
        <v>0</v>
      </c>
      <c r="L28" s="12" t="e">
        <f>K28/J28</f>
        <v>#DIV/0!</v>
      </c>
      <c r="M28" s="11">
        <f>D28+G28+J28</f>
        <v>2</v>
      </c>
      <c r="N28" s="25">
        <f>E28+H28+K28</f>
        <v>1</v>
      </c>
      <c r="O28" s="12">
        <f>(N28/M28)</f>
        <v>0.5</v>
      </c>
      <c r="P28" s="11">
        <v>4</v>
      </c>
      <c r="Q28" s="25">
        <v>3</v>
      </c>
      <c r="R28" s="12">
        <f>(Q28/P28)</f>
        <v>0.75</v>
      </c>
      <c r="S28" s="13">
        <v>2</v>
      </c>
      <c r="T28" s="13">
        <v>1</v>
      </c>
      <c r="U28" s="13">
        <v>0</v>
      </c>
      <c r="V28" s="13">
        <v>0</v>
      </c>
      <c r="W28" s="14">
        <v>0</v>
      </c>
      <c r="X28" s="13">
        <v>2</v>
      </c>
      <c r="Y28" s="13">
        <v>2</v>
      </c>
      <c r="Z28" s="13">
        <v>2</v>
      </c>
      <c r="AA28" s="79">
        <f>(E28*2)+(H28*2)+(K28*3)+(Q28*1)</f>
        <v>5</v>
      </c>
      <c r="AB28" s="77">
        <f>C28/AA28</f>
        <v>2.8</v>
      </c>
    </row>
    <row r="29" spans="1:28" s="29" customFormat="1" ht="13.5">
      <c r="A29" s="26"/>
      <c r="B29" s="27"/>
      <c r="C29" s="28"/>
      <c r="D29" s="129">
        <f>(D28-E28)*(-2)+(E28*2)</f>
        <v>2</v>
      </c>
      <c r="E29" s="130"/>
      <c r="F29" s="18"/>
      <c r="G29" s="129">
        <f>(G28-H28)*(-1)+(H28*2)</f>
        <v>-1</v>
      </c>
      <c r="H29" s="130"/>
      <c r="I29" s="19"/>
      <c r="J29" s="129">
        <f>(J28-K28)*(-1)+(K28*3)</f>
        <v>0</v>
      </c>
      <c r="K29" s="130"/>
      <c r="L29" s="20"/>
      <c r="M29" s="129">
        <f t="shared" si="0"/>
        <v>1</v>
      </c>
      <c r="N29" s="130"/>
      <c r="O29" s="19"/>
      <c r="P29" s="129">
        <f>(P28-Q28)*(-1)+(Q28*1)</f>
        <v>2</v>
      </c>
      <c r="Q29" s="130"/>
      <c r="R29" s="19"/>
      <c r="S29" s="21">
        <f>S28*1</f>
        <v>2</v>
      </c>
      <c r="T29" s="21">
        <f>T28*1</f>
        <v>1</v>
      </c>
      <c r="U29" s="21">
        <f>U28*(1)</f>
        <v>0</v>
      </c>
      <c r="V29" s="22">
        <f>V28*(-1)</f>
        <v>0</v>
      </c>
      <c r="W29" s="23">
        <f>W28*(1)</f>
        <v>0</v>
      </c>
      <c r="X29" s="21">
        <f>X28*(1)</f>
        <v>2</v>
      </c>
      <c r="Y29" s="22">
        <f>Y28*(-1)</f>
        <v>-2</v>
      </c>
      <c r="Z29" s="22">
        <f>Z28*(-1)</f>
        <v>-2</v>
      </c>
      <c r="AA29" s="80">
        <f>SUM(M29:Z29)</f>
        <v>4</v>
      </c>
      <c r="AB29" s="76">
        <f>C28/AA29</f>
        <v>3.5</v>
      </c>
    </row>
    <row r="30" spans="1:28" s="4" customFormat="1" ht="12.75">
      <c r="A30" s="5">
        <v>15</v>
      </c>
      <c r="B30" s="6" t="s">
        <v>20</v>
      </c>
      <c r="C30" s="7">
        <v>23</v>
      </c>
      <c r="D30" s="8">
        <v>7</v>
      </c>
      <c r="E30" s="25">
        <v>6</v>
      </c>
      <c r="F30" s="10">
        <f>(E30/D30)</f>
        <v>0.8571428571428571</v>
      </c>
      <c r="G30" s="11">
        <v>2</v>
      </c>
      <c r="H30" s="25">
        <v>1</v>
      </c>
      <c r="I30" s="12">
        <f>(H30/G30)</f>
        <v>0.5</v>
      </c>
      <c r="J30" s="8">
        <v>0</v>
      </c>
      <c r="K30" s="25">
        <v>0</v>
      </c>
      <c r="L30" s="12" t="e">
        <f>K30/J30</f>
        <v>#DIV/0!</v>
      </c>
      <c r="M30" s="11">
        <f>D30+G30+J30</f>
        <v>9</v>
      </c>
      <c r="N30" s="25">
        <f>E30+H30+K30</f>
        <v>7</v>
      </c>
      <c r="O30" s="12">
        <f>(N30/M30)</f>
        <v>0.7777777777777778</v>
      </c>
      <c r="P30" s="11">
        <v>1</v>
      </c>
      <c r="Q30" s="25">
        <v>0</v>
      </c>
      <c r="R30" s="12">
        <f>(Q30/P30)</f>
        <v>0</v>
      </c>
      <c r="S30" s="13">
        <v>1</v>
      </c>
      <c r="T30" s="13">
        <v>1</v>
      </c>
      <c r="U30" s="13">
        <v>1</v>
      </c>
      <c r="V30" s="13">
        <v>1</v>
      </c>
      <c r="W30" s="14">
        <v>0</v>
      </c>
      <c r="X30" s="13">
        <v>3</v>
      </c>
      <c r="Y30" s="13">
        <v>2</v>
      </c>
      <c r="Z30" s="13">
        <v>2</v>
      </c>
      <c r="AA30" s="79">
        <f>(E30*2)+(H30*2)+(K30*3)+(Q30*1)</f>
        <v>14</v>
      </c>
      <c r="AB30" s="77">
        <f>C30/AA30</f>
        <v>1.6428571428571428</v>
      </c>
    </row>
    <row r="31" spans="1:28" s="29" customFormat="1" ht="14.25" thickBot="1">
      <c r="A31" s="30"/>
      <c r="B31" s="31"/>
      <c r="C31" s="32"/>
      <c r="D31" s="153">
        <f>(D30-E30)*(-2)+(E30*2)</f>
        <v>10</v>
      </c>
      <c r="E31" s="154"/>
      <c r="F31" s="33"/>
      <c r="G31" s="153">
        <f>(G30-H30)*(-1)+(H30*2)</f>
        <v>1</v>
      </c>
      <c r="H31" s="154"/>
      <c r="I31" s="34"/>
      <c r="J31" s="153">
        <f>(J30-K30)*(-1)+(K30*3)</f>
        <v>0</v>
      </c>
      <c r="K31" s="154"/>
      <c r="L31" s="35"/>
      <c r="M31" s="153">
        <f t="shared" si="0"/>
        <v>11</v>
      </c>
      <c r="N31" s="154"/>
      <c r="O31" s="34"/>
      <c r="P31" s="153">
        <f>(P30-Q30)*(-1)+(Q30*1)</f>
        <v>-1</v>
      </c>
      <c r="Q31" s="154"/>
      <c r="R31" s="34"/>
      <c r="S31" s="36">
        <f>S30*1</f>
        <v>1</v>
      </c>
      <c r="T31" s="36">
        <f>T30*1</f>
        <v>1</v>
      </c>
      <c r="U31" s="36">
        <f>U30*(1)</f>
        <v>1</v>
      </c>
      <c r="V31" s="37">
        <f>V30*(-1)</f>
        <v>-1</v>
      </c>
      <c r="W31" s="38">
        <f>W30*(1)</f>
        <v>0</v>
      </c>
      <c r="X31" s="36">
        <f>X30*(1)</f>
        <v>3</v>
      </c>
      <c r="Y31" s="37">
        <f>Y30*(-1)</f>
        <v>-2</v>
      </c>
      <c r="Z31" s="37">
        <f>Z30*(-1)</f>
        <v>-2</v>
      </c>
      <c r="AA31" s="81">
        <f>SUM(M31:Z31)</f>
        <v>11</v>
      </c>
      <c r="AB31" s="78">
        <f>C30/AA31</f>
        <v>2.090909090909091</v>
      </c>
    </row>
    <row r="32" spans="1:28" s="4" customFormat="1" ht="13.5" thickBot="1">
      <c r="A32" s="39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" customFormat="1" ht="15" customHeight="1" thickBot="1" thickTop="1">
      <c r="A33" s="43" t="s">
        <v>21</v>
      </c>
      <c r="B33" s="44"/>
      <c r="C33" s="45">
        <f>SUM(C8:C31)</f>
        <v>200</v>
      </c>
      <c r="D33" s="46">
        <f>SUM(D8,D10,D12,D16,D18,D20,D24,D26,D28,D30,D22,D14)</f>
        <v>22</v>
      </c>
      <c r="E33" s="47">
        <f>SUM(E8,E10,E12,E16,E18,E20,E24,E26,E28,E30,E22,E14)</f>
        <v>14</v>
      </c>
      <c r="F33" s="48">
        <f>(E33/D33)</f>
        <v>0.6363636363636364</v>
      </c>
      <c r="G33" s="46">
        <f>SUM(G8,G10,G12,G16,G18,G20,G24,G26,G28,G30,G22,G14)</f>
        <v>26</v>
      </c>
      <c r="H33" s="47">
        <f>SUM(H8,H10,H12,H16,H18,H20,H24,H26,H28,H30,H22,H14)</f>
        <v>9</v>
      </c>
      <c r="I33" s="48">
        <f>(H33/G33)</f>
        <v>0.34615384615384615</v>
      </c>
      <c r="J33" s="46">
        <f>SUM(J8,J10,J12,J16,J18,J20,J24,J26,J28,J30,J22,J14)</f>
        <v>12</v>
      </c>
      <c r="K33" s="47">
        <f>SUM(K8,K10,K12,K16,K18,K20,K24,K26,K28,K30,K22,K14)</f>
        <v>4</v>
      </c>
      <c r="L33" s="48">
        <f>(K33/J33)</f>
        <v>0.3333333333333333</v>
      </c>
      <c r="M33" s="46">
        <f>SUM(M8,M10,M12,M16,M18,M20,M24,M26,M28,M30,M22,M14)</f>
        <v>60</v>
      </c>
      <c r="N33" s="47">
        <f>SUM(N8,N10,N12,N16,N18,N20,N24,N26,N28,N30,N22,N14)</f>
        <v>27</v>
      </c>
      <c r="O33" s="48">
        <f>(N33/M33)</f>
        <v>0.45</v>
      </c>
      <c r="P33" s="46">
        <f>SUM(P8,P10,P12,P16,P18,P20,P24,P26,P28,P30,P22,P14)</f>
        <v>25</v>
      </c>
      <c r="Q33" s="47">
        <f>SUM(Q8,Q10,Q12,Q16,Q18,Q20,Q24,Q26,Q28,Q30,Q22,Q14)</f>
        <v>19</v>
      </c>
      <c r="R33" s="48">
        <f>(Q33/P33)</f>
        <v>0.76</v>
      </c>
      <c r="S33" s="49">
        <f aca="true" t="shared" si="1" ref="S33:AA33">SUM(S8,S10,S12,S16,S18,S20,S24,S26,S28,S30,S22,S14)</f>
        <v>23</v>
      </c>
      <c r="T33" s="50">
        <f t="shared" si="1"/>
        <v>6</v>
      </c>
      <c r="U33" s="50">
        <f t="shared" si="1"/>
        <v>13</v>
      </c>
      <c r="V33" s="50">
        <f t="shared" si="1"/>
        <v>12</v>
      </c>
      <c r="W33" s="50">
        <f t="shared" si="1"/>
        <v>9</v>
      </c>
      <c r="X33" s="50">
        <f t="shared" si="1"/>
        <v>21</v>
      </c>
      <c r="Y33" s="50">
        <f t="shared" si="1"/>
        <v>12</v>
      </c>
      <c r="Z33" s="50">
        <f t="shared" si="1"/>
        <v>14</v>
      </c>
      <c r="AA33" s="51">
        <f t="shared" si="1"/>
        <v>77</v>
      </c>
      <c r="AB33" s="96"/>
    </row>
    <row r="34" ht="13.5" thickTop="1"/>
    <row r="35" ht="12.75">
      <c r="B35" s="65" t="s">
        <v>36</v>
      </c>
    </row>
    <row r="36" ht="8.25" customHeight="1"/>
    <row r="37" spans="2:23" ht="12.75">
      <c r="B37" t="s">
        <v>2</v>
      </c>
      <c r="C37" s="62" t="s">
        <v>25</v>
      </c>
      <c r="J37" t="s">
        <v>30</v>
      </c>
      <c r="L37" s="62" t="s">
        <v>31</v>
      </c>
      <c r="U37" s="62" t="s">
        <v>12</v>
      </c>
      <c r="W37" s="62" t="s">
        <v>54</v>
      </c>
    </row>
    <row r="38" spans="2:28" ht="12.75">
      <c r="B38" t="s">
        <v>4</v>
      </c>
      <c r="C38" s="62" t="s">
        <v>26</v>
      </c>
      <c r="J38" t="s">
        <v>9</v>
      </c>
      <c r="L38" s="62" t="s">
        <v>33</v>
      </c>
      <c r="U38" s="62"/>
      <c r="W38" s="98" t="s">
        <v>55</v>
      </c>
      <c r="X38" s="97"/>
      <c r="Y38" s="97"/>
      <c r="Z38" s="97"/>
      <c r="AA38" s="97"/>
      <c r="AB38" s="97"/>
    </row>
    <row r="39" spans="2:23" ht="12.75" customHeight="1">
      <c r="B39" t="s">
        <v>5</v>
      </c>
      <c r="C39" s="62" t="s">
        <v>27</v>
      </c>
      <c r="J39" t="s">
        <v>10</v>
      </c>
      <c r="L39" s="62" t="s">
        <v>32</v>
      </c>
      <c r="U39" s="135" t="s">
        <v>37</v>
      </c>
      <c r="V39" s="101"/>
      <c r="W39" s="99" t="s">
        <v>56</v>
      </c>
    </row>
    <row r="40" spans="2:28" ht="12.75">
      <c r="B40" t="s">
        <v>6</v>
      </c>
      <c r="C40" s="62" t="s">
        <v>28</v>
      </c>
      <c r="J40" s="63" t="s">
        <v>11</v>
      </c>
      <c r="L40" s="62" t="s">
        <v>35</v>
      </c>
      <c r="U40" s="135"/>
      <c r="V40" s="101"/>
      <c r="W40" s="100" t="s">
        <v>57</v>
      </c>
      <c r="X40" s="97"/>
      <c r="Y40" s="97"/>
      <c r="Z40" s="97"/>
      <c r="AA40" s="97"/>
      <c r="AB40" s="97"/>
    </row>
    <row r="41" spans="2:3" ht="12.75">
      <c r="B41" t="s">
        <v>7</v>
      </c>
      <c r="C41" s="62" t="s">
        <v>29</v>
      </c>
    </row>
    <row r="46" ht="12.75">
      <c r="C46" s="62"/>
    </row>
    <row r="47" spans="2:3" ht="12.75">
      <c r="B47" s="63"/>
      <c r="C47" s="62"/>
    </row>
    <row r="48" spans="2:3" ht="12.75">
      <c r="B48" s="64"/>
      <c r="C48" s="62"/>
    </row>
    <row r="49" spans="2:3" ht="12.75">
      <c r="B49" s="64"/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  <row r="57" ht="12.75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</sheetData>
  <mergeCells count="90">
    <mergeCell ref="Z6:Z7"/>
    <mergeCell ref="V6:V7"/>
    <mergeCell ref="W6:W7"/>
    <mergeCell ref="X6:X7"/>
    <mergeCell ref="Y6:Y7"/>
    <mergeCell ref="M6:N6"/>
    <mergeCell ref="P6:Q6"/>
    <mergeCell ref="T6:T7"/>
    <mergeCell ref="U6:U7"/>
    <mergeCell ref="M29:N29"/>
    <mergeCell ref="D25:E25"/>
    <mergeCell ref="G25:H25"/>
    <mergeCell ref="J25:K25"/>
    <mergeCell ref="M25:N25"/>
    <mergeCell ref="Y3:AB3"/>
    <mergeCell ref="A6:A7"/>
    <mergeCell ref="B6:B7"/>
    <mergeCell ref="C6:C7"/>
    <mergeCell ref="F6:F7"/>
    <mergeCell ref="I6:I7"/>
    <mergeCell ref="L6:L7"/>
    <mergeCell ref="O6:O7"/>
    <mergeCell ref="R6:R7"/>
    <mergeCell ref="S6:S7"/>
    <mergeCell ref="AA6:AA7"/>
    <mergeCell ref="AB6:AB7"/>
    <mergeCell ref="D7:E7"/>
    <mergeCell ref="G7:H7"/>
    <mergeCell ref="J7:K7"/>
    <mergeCell ref="M7:N7"/>
    <mergeCell ref="P7:Q7"/>
    <mergeCell ref="D6:E6"/>
    <mergeCell ref="G6:H6"/>
    <mergeCell ref="J6:K6"/>
    <mergeCell ref="P9:Q9"/>
    <mergeCell ref="D11:E11"/>
    <mergeCell ref="G11:H11"/>
    <mergeCell ref="J11:K11"/>
    <mergeCell ref="M11:N11"/>
    <mergeCell ref="P11:Q11"/>
    <mergeCell ref="D9:E9"/>
    <mergeCell ref="G9:H9"/>
    <mergeCell ref="J9:K9"/>
    <mergeCell ref="M9:N9"/>
    <mergeCell ref="P13:Q13"/>
    <mergeCell ref="D15:E15"/>
    <mergeCell ref="G15:H15"/>
    <mergeCell ref="J15:K15"/>
    <mergeCell ref="M15:N15"/>
    <mergeCell ref="P15:Q15"/>
    <mergeCell ref="D13:E13"/>
    <mergeCell ref="G13:H13"/>
    <mergeCell ref="J13:K13"/>
    <mergeCell ref="M13:N13"/>
    <mergeCell ref="P17:Q17"/>
    <mergeCell ref="D19:E19"/>
    <mergeCell ref="G19:H19"/>
    <mergeCell ref="J19:K19"/>
    <mergeCell ref="M19:N19"/>
    <mergeCell ref="P19:Q19"/>
    <mergeCell ref="D17:E17"/>
    <mergeCell ref="G17:H17"/>
    <mergeCell ref="J17:K17"/>
    <mergeCell ref="M17:N17"/>
    <mergeCell ref="P21:Q21"/>
    <mergeCell ref="D23:E23"/>
    <mergeCell ref="G23:H23"/>
    <mergeCell ref="J23:K23"/>
    <mergeCell ref="M23:N23"/>
    <mergeCell ref="P23:Q23"/>
    <mergeCell ref="D21:E21"/>
    <mergeCell ref="G21:H21"/>
    <mergeCell ref="J21:K21"/>
    <mergeCell ref="M21:N21"/>
    <mergeCell ref="P25:Q25"/>
    <mergeCell ref="D27:E27"/>
    <mergeCell ref="G27:H27"/>
    <mergeCell ref="J27:K27"/>
    <mergeCell ref="M27:N27"/>
    <mergeCell ref="P27:Q27"/>
    <mergeCell ref="U39:U40"/>
    <mergeCell ref="P29:Q29"/>
    <mergeCell ref="D31:E31"/>
    <mergeCell ref="G31:H31"/>
    <mergeCell ref="J31:K31"/>
    <mergeCell ref="M31:N31"/>
    <mergeCell ref="P31:Q31"/>
    <mergeCell ref="D29:E29"/>
    <mergeCell ref="G29:H29"/>
    <mergeCell ref="J29:K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0"/>
  <sheetViews>
    <sheetView zoomScale="95" zoomScaleNormal="95" workbookViewId="0" topLeftCell="A16">
      <selection activeCell="A3" sqref="A3"/>
    </sheetView>
  </sheetViews>
  <sheetFormatPr defaultColWidth="9.00390625" defaultRowHeight="12.75"/>
  <cols>
    <col min="1" max="1" width="3.75390625" style="52" customWidth="1"/>
    <col min="2" max="2" width="10.125" style="0" customWidth="1"/>
    <col min="3" max="3" width="4.375" style="53" customWidth="1"/>
    <col min="4" max="4" width="4.75390625" style="53" customWidth="1"/>
    <col min="5" max="5" width="4.75390625" style="0" customWidth="1"/>
    <col min="6" max="6" width="4.875" style="83" customWidth="1"/>
    <col min="7" max="7" width="4.75390625" style="0" customWidth="1"/>
    <col min="8" max="8" width="4.75390625" style="53" customWidth="1"/>
    <col min="9" max="9" width="4.875" style="53" customWidth="1"/>
    <col min="10" max="10" width="4.75390625" style="0" customWidth="1"/>
    <col min="11" max="11" width="4.75390625" style="53" customWidth="1"/>
    <col min="12" max="12" width="4.875" style="53" customWidth="1"/>
    <col min="13" max="13" width="4.75390625" style="0" customWidth="1"/>
    <col min="14" max="14" width="4.75390625" style="53" customWidth="1"/>
    <col min="15" max="15" width="4.875" style="53" customWidth="1"/>
    <col min="16" max="16" width="4.75390625" style="0" customWidth="1"/>
    <col min="17" max="17" width="4.75390625" style="53" customWidth="1"/>
    <col min="18" max="18" width="4.875" style="53" customWidth="1"/>
    <col min="19" max="26" width="4.75390625" style="53" customWidth="1"/>
    <col min="27" max="27" width="6.00390625" style="0" customWidth="1"/>
    <col min="28" max="28" width="6.125" style="0" customWidth="1"/>
  </cols>
  <sheetData>
    <row r="1" spans="1:27" ht="19.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8" s="66" customFormat="1" ht="18.75" customHeight="1">
      <c r="A2" s="168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7" s="66" customFormat="1" ht="12" customHeight="1">
      <c r="A3" s="69"/>
      <c r="B3" s="69"/>
      <c r="C3" s="69"/>
      <c r="D3" s="69"/>
      <c r="E3" s="69"/>
      <c r="F3" s="8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8" s="68" customFormat="1" ht="14.25" customHeight="1">
      <c r="A4" s="67" t="str">
        <f>'1.utkání'!A3</f>
        <v>1. </v>
      </c>
      <c r="B4" s="70" t="str">
        <f>'1.utkání'!$B$3</f>
        <v>Česká republika</v>
      </c>
      <c r="C4" s="67"/>
      <c r="D4" s="67"/>
      <c r="E4" s="95" t="s">
        <v>46</v>
      </c>
      <c r="F4" s="67" t="str">
        <f>'1.utkání'!$F$3</f>
        <v>Francie</v>
      </c>
      <c r="J4" s="113">
        <f>'1.utkání'!$J$3</f>
        <v>68</v>
      </c>
      <c r="K4" s="95" t="s">
        <v>46</v>
      </c>
      <c r="L4" s="57">
        <f>'1.utkání'!$L$3</f>
        <v>60</v>
      </c>
      <c r="M4" s="84" t="s">
        <v>49</v>
      </c>
      <c r="N4" s="113">
        <f>'1.utkání'!$N$3</f>
        <v>16</v>
      </c>
      <c r="O4" s="57">
        <f>'1.utkání'!$O$3</f>
        <v>17</v>
      </c>
      <c r="P4" s="113">
        <f>'1.utkání'!$P$3</f>
        <v>18</v>
      </c>
      <c r="Q4" s="57">
        <f>'1.utkání'!$Q$3</f>
        <v>19</v>
      </c>
      <c r="R4" s="113">
        <f>'1.utkání'!$R$3</f>
        <v>17</v>
      </c>
      <c r="S4" s="57">
        <f>'1.utkání'!$S$3</f>
        <v>16</v>
      </c>
      <c r="T4" s="113">
        <f>'1.utkání'!$T$3</f>
        <v>17</v>
      </c>
      <c r="U4" s="57">
        <f>'1.utkání'!$U$3</f>
        <v>8</v>
      </c>
      <c r="V4" s="57" t="s">
        <v>49</v>
      </c>
      <c r="X4" s="95"/>
      <c r="Y4" s="159" t="str">
        <f>'1.utkání'!$Y$3:$AB$3</f>
        <v>26.7.2002</v>
      </c>
      <c r="Z4" s="159"/>
      <c r="AA4" s="159"/>
      <c r="AB4" s="159"/>
    </row>
    <row r="5" spans="1:28" s="68" customFormat="1" ht="14.25" customHeight="1">
      <c r="A5" s="67" t="str">
        <f>'2.utkání'!A3</f>
        <v>2.</v>
      </c>
      <c r="B5" s="70" t="str">
        <f>'2.utkání'!$B$3</f>
        <v>Česká republika</v>
      </c>
      <c r="C5" s="67"/>
      <c r="D5" s="67"/>
      <c r="E5" s="95" t="s">
        <v>46</v>
      </c>
      <c r="F5" s="67" t="str">
        <f>'2.utkání'!$F$3</f>
        <v>Itálie</v>
      </c>
      <c r="J5" s="113">
        <f>'2.utkání'!$J$3</f>
        <v>83</v>
      </c>
      <c r="K5" s="95" t="s">
        <v>46</v>
      </c>
      <c r="L5" s="57">
        <f>'2.utkání'!$L$3</f>
        <v>55</v>
      </c>
      <c r="M5" s="84" t="s">
        <v>49</v>
      </c>
      <c r="N5" s="113">
        <f>'2.utkání'!$N$3</f>
        <v>16</v>
      </c>
      <c r="O5" s="57">
        <f>'2.utkání'!$O$3</f>
        <v>15</v>
      </c>
      <c r="P5" s="113">
        <f>'2.utkání'!$P$3</f>
        <v>23</v>
      </c>
      <c r="Q5" s="57">
        <f>'2.utkání'!$Q$3</f>
        <v>12</v>
      </c>
      <c r="R5" s="113">
        <f>'2.utkání'!$R$3</f>
        <v>23</v>
      </c>
      <c r="S5" s="57">
        <f>'2.utkání'!$S$3</f>
        <v>13</v>
      </c>
      <c r="T5" s="113">
        <f>'2.utkání'!$T$3</f>
        <v>21</v>
      </c>
      <c r="U5" s="57">
        <f>'2.utkání'!$U$3</f>
        <v>15</v>
      </c>
      <c r="V5" s="57" t="s">
        <v>49</v>
      </c>
      <c r="X5" s="95"/>
      <c r="Y5" s="159" t="str">
        <f>'2.utkání'!$Y$3:$AB$3</f>
        <v>27.7.2002</v>
      </c>
      <c r="Z5" s="159"/>
      <c r="AA5" s="159"/>
      <c r="AB5" s="159"/>
    </row>
    <row r="6" spans="1:28" s="68" customFormat="1" ht="14.25" customHeight="1">
      <c r="A6" s="67" t="str">
        <f>'3.utkání'!A3</f>
        <v>3.</v>
      </c>
      <c r="B6" s="70" t="str">
        <f>'3.utkání'!$B$3</f>
        <v>Česká republika</v>
      </c>
      <c r="C6" s="67"/>
      <c r="D6" s="67"/>
      <c r="E6" s="95" t="s">
        <v>46</v>
      </c>
      <c r="F6" s="67" t="str">
        <f>'3.utkání'!$F$3</f>
        <v>Turecko</v>
      </c>
      <c r="J6" s="113">
        <f>'3.utkání'!$I$3</f>
        <v>104</v>
      </c>
      <c r="K6" s="95" t="s">
        <v>46</v>
      </c>
      <c r="L6" s="57">
        <f>'3.utkání'!$L$3</f>
        <v>71</v>
      </c>
      <c r="M6" s="84" t="s">
        <v>49</v>
      </c>
      <c r="N6" s="113">
        <f>'3.utkání'!$N$3</f>
        <v>22</v>
      </c>
      <c r="O6" s="57">
        <f>'3.utkání'!$O$3</f>
        <v>12</v>
      </c>
      <c r="P6" s="113">
        <f>'3.utkání'!$P$3</f>
        <v>27</v>
      </c>
      <c r="Q6" s="57">
        <f>'3.utkání'!$Q$3</f>
        <v>21</v>
      </c>
      <c r="R6" s="113">
        <f>'3.utkání'!$R$3</f>
        <v>27</v>
      </c>
      <c r="S6" s="57">
        <f>'3.utkání'!$S$3</f>
        <v>20</v>
      </c>
      <c r="T6" s="113">
        <f>'3.utkání'!$T$3</f>
        <v>28</v>
      </c>
      <c r="U6" s="57">
        <f>'3.utkání'!$U$3</f>
        <v>18</v>
      </c>
      <c r="V6" s="57" t="s">
        <v>49</v>
      </c>
      <c r="X6" s="95"/>
      <c r="Y6" s="159" t="str">
        <f>'3.utkání'!$Y$3:$AB$3</f>
        <v>28.7.2002</v>
      </c>
      <c r="Z6" s="159"/>
      <c r="AA6" s="159"/>
      <c r="AB6" s="159"/>
    </row>
    <row r="7" spans="1:28" s="68" customFormat="1" ht="14.25" customHeight="1">
      <c r="A7" s="67" t="str">
        <f>'4.utkání'!A3</f>
        <v>4.</v>
      </c>
      <c r="B7" s="70" t="str">
        <f>'4.utkání'!$B$3</f>
        <v>Česká republika</v>
      </c>
      <c r="C7" s="67"/>
      <c r="D7" s="67"/>
      <c r="E7" s="95" t="s">
        <v>46</v>
      </c>
      <c r="F7" s="67" t="str">
        <f>'4.utkání'!$F$3</f>
        <v>Německo</v>
      </c>
      <c r="J7" s="113">
        <f>'4.utkání'!$J$3</f>
        <v>97</v>
      </c>
      <c r="K7" s="95" t="s">
        <v>46</v>
      </c>
      <c r="L7" s="57">
        <f>'4.utkání'!$L$3</f>
        <v>50</v>
      </c>
      <c r="M7" s="84" t="s">
        <v>49</v>
      </c>
      <c r="N7" s="113">
        <f>'4.utkání'!$N$3</f>
        <v>26</v>
      </c>
      <c r="O7" s="57">
        <f>'4.utkání'!$O$3</f>
        <v>18</v>
      </c>
      <c r="P7" s="113">
        <f>'4.utkání'!$P$3</f>
        <v>15</v>
      </c>
      <c r="Q7" s="57">
        <f>'4.utkání'!$Q$3</f>
        <v>14</v>
      </c>
      <c r="R7" s="113">
        <f>'4.utkání'!$R$3</f>
        <v>25</v>
      </c>
      <c r="S7" s="57">
        <f>'4.utkání'!$S$3</f>
        <v>9</v>
      </c>
      <c r="T7" s="113">
        <f>'4.utkání'!$T$3</f>
        <v>31</v>
      </c>
      <c r="U7" s="57">
        <f>'4.utkání'!$U$3</f>
        <v>9</v>
      </c>
      <c r="V7" s="57" t="s">
        <v>49</v>
      </c>
      <c r="X7" s="95"/>
      <c r="Y7" s="159" t="str">
        <f>'4.utkání'!$Y$3:$AB$3</f>
        <v>30.7.2002</v>
      </c>
      <c r="Z7" s="159"/>
      <c r="AA7" s="159"/>
      <c r="AB7" s="159"/>
    </row>
    <row r="8" spans="1:28" s="68" customFormat="1" ht="14.25" customHeight="1">
      <c r="A8" s="67" t="str">
        <f>'5.utkání'!A3</f>
        <v>5.</v>
      </c>
      <c r="B8" s="70" t="str">
        <f>'5.utkání'!$B$3</f>
        <v>Česká republika</v>
      </c>
      <c r="C8" s="67"/>
      <c r="D8" s="67"/>
      <c r="E8" s="95" t="s">
        <v>46</v>
      </c>
      <c r="F8" s="67" t="str">
        <f>'5.utkání'!$F$3</f>
        <v>Lotyšsko</v>
      </c>
      <c r="J8" s="113">
        <f>'5.utkání'!$J$3</f>
        <v>76</v>
      </c>
      <c r="K8" s="95" t="s">
        <v>46</v>
      </c>
      <c r="L8" s="57">
        <f>'5.utkání'!$L$3</f>
        <v>63</v>
      </c>
      <c r="M8" s="84" t="s">
        <v>49</v>
      </c>
      <c r="N8" s="113">
        <f>'5.utkání'!$N$3</f>
        <v>25</v>
      </c>
      <c r="O8" s="57">
        <f>'5.utkání'!$O$3</f>
        <v>16</v>
      </c>
      <c r="P8" s="113">
        <f>'5.utkání'!$P$3</f>
        <v>23</v>
      </c>
      <c r="Q8" s="57">
        <f>'5.utkání'!$Q$3</f>
        <v>17</v>
      </c>
      <c r="R8" s="113">
        <f>'5.utkání'!$R$3</f>
        <v>12</v>
      </c>
      <c r="S8" s="57">
        <f>'5.utkání'!$S$3</f>
        <v>22</v>
      </c>
      <c r="T8" s="113">
        <f>'5.utkání'!$T$3</f>
        <v>16</v>
      </c>
      <c r="U8" s="57">
        <f>'5.utkání'!$U$3</f>
        <v>8</v>
      </c>
      <c r="V8" s="57" t="s">
        <v>49</v>
      </c>
      <c r="X8" s="95"/>
      <c r="Y8" s="159" t="str">
        <f>'5.utkání'!$Y$3:$AB$3</f>
        <v>31.7.2002</v>
      </c>
      <c r="Z8" s="159"/>
      <c r="AA8" s="159"/>
      <c r="AB8" s="159"/>
    </row>
    <row r="9" spans="1:28" s="68" customFormat="1" ht="14.25" customHeight="1">
      <c r="A9" s="67" t="str">
        <f>'6.utkání'!A3</f>
        <v>6.</v>
      </c>
      <c r="B9" s="70" t="str">
        <f>'6.utkání'!$B$3</f>
        <v>Česká republika</v>
      </c>
      <c r="C9" s="67"/>
      <c r="D9" s="67"/>
      <c r="E9" s="95" t="s">
        <v>46</v>
      </c>
      <c r="F9" s="67" t="str">
        <f>'6.utkání'!$F$3</f>
        <v>Řecko</v>
      </c>
      <c r="J9" s="113">
        <f>'6.utkání'!$J$3</f>
        <v>79</v>
      </c>
      <c r="K9" s="95" t="s">
        <v>46</v>
      </c>
      <c r="L9" s="57">
        <f>'6.utkání'!$L$3</f>
        <v>72</v>
      </c>
      <c r="M9" s="84" t="s">
        <v>49</v>
      </c>
      <c r="N9" s="113">
        <f>'6.utkání'!$N$3</f>
        <v>16</v>
      </c>
      <c r="O9" s="57">
        <f>'6.utkání'!$O$3</f>
        <v>20</v>
      </c>
      <c r="P9" s="113">
        <f>'6.utkání'!$P$3</f>
        <v>20</v>
      </c>
      <c r="Q9" s="57">
        <f>'6.utkání'!$Q$3</f>
        <v>13</v>
      </c>
      <c r="R9" s="113">
        <f>'6.utkání'!$R$3</f>
        <v>22</v>
      </c>
      <c r="S9" s="57">
        <f>'6.utkání'!$S$3</f>
        <v>16</v>
      </c>
      <c r="T9" s="113">
        <f>'6.utkání'!$T$3</f>
        <v>21</v>
      </c>
      <c r="U9" s="57">
        <f>'6.utkání'!$U$3</f>
        <v>23</v>
      </c>
      <c r="V9" s="57" t="s">
        <v>49</v>
      </c>
      <c r="X9" s="95"/>
      <c r="Y9" s="159" t="str">
        <f>'6.utkání'!$Y$3:$AB$3</f>
        <v>02.8.2002</v>
      </c>
      <c r="Z9" s="159"/>
      <c r="AA9" s="159"/>
      <c r="AB9" s="159"/>
    </row>
    <row r="10" spans="1:28" s="68" customFormat="1" ht="14.25" customHeight="1">
      <c r="A10" s="67" t="str">
        <f>'7.utkání'!A3</f>
        <v>7.</v>
      </c>
      <c r="B10" s="70" t="str">
        <f>'7.utkání'!$B$3</f>
        <v>Česká republika</v>
      </c>
      <c r="C10" s="67"/>
      <c r="D10" s="67"/>
      <c r="E10" s="95" t="s">
        <v>46</v>
      </c>
      <c r="F10" s="67" t="str">
        <f>'7.utkání'!$F$3</f>
        <v>Francie</v>
      </c>
      <c r="J10" s="113">
        <f>'7.utkání'!$J$3</f>
        <v>73</v>
      </c>
      <c r="K10" s="95" t="s">
        <v>46</v>
      </c>
      <c r="L10" s="57">
        <f>'7.utkání'!$L$3</f>
        <v>57</v>
      </c>
      <c r="M10" s="84" t="s">
        <v>49</v>
      </c>
      <c r="N10" s="113">
        <f>'7.utkání'!$N$3</f>
        <v>14</v>
      </c>
      <c r="O10" s="57">
        <f>'7.utkání'!$O$3</f>
        <v>10</v>
      </c>
      <c r="P10" s="113">
        <f>'7.utkání'!$P$3</f>
        <v>19</v>
      </c>
      <c r="Q10" s="57">
        <f>'7.utkání'!$Q$3</f>
        <v>22</v>
      </c>
      <c r="R10" s="113">
        <f>'7.utkání'!$R$3</f>
        <v>21</v>
      </c>
      <c r="S10" s="57">
        <f>'7.utkání'!$S$3</f>
        <v>9</v>
      </c>
      <c r="T10" s="113">
        <f>'7.utkání'!$T$3</f>
        <v>19</v>
      </c>
      <c r="U10" s="57">
        <f>'7.utkání'!$U$3</f>
        <v>16</v>
      </c>
      <c r="V10" s="57" t="s">
        <v>49</v>
      </c>
      <c r="X10" s="95"/>
      <c r="Y10" s="159" t="str">
        <f>'7.utkání'!$Y$3:$AB$3</f>
        <v>03.8.2002</v>
      </c>
      <c r="Z10" s="159"/>
      <c r="AA10" s="159"/>
      <c r="AB10" s="159"/>
    </row>
    <row r="11" spans="1:28" s="68" customFormat="1" ht="14.25" customHeight="1">
      <c r="A11" s="67" t="str">
        <f>'8.utkání'!A3</f>
        <v>8.</v>
      </c>
      <c r="B11" s="70" t="str">
        <f>'8.utkání'!$B$3</f>
        <v>Česká republika</v>
      </c>
      <c r="C11" s="67"/>
      <c r="D11" s="67"/>
      <c r="E11" s="95" t="s">
        <v>46</v>
      </c>
      <c r="F11" s="67" t="str">
        <f>'8.utkání'!$F$3</f>
        <v>Rusko</v>
      </c>
      <c r="J11" s="113">
        <f>'8.utkání'!$J$3</f>
        <v>77</v>
      </c>
      <c r="K11" s="95" t="s">
        <v>46</v>
      </c>
      <c r="L11" s="57">
        <f>'8.utkání'!$L$3</f>
        <v>74</v>
      </c>
      <c r="M11" s="84" t="s">
        <v>49</v>
      </c>
      <c r="N11" s="113">
        <f>'8.utkání'!$N$3</f>
        <v>22</v>
      </c>
      <c r="O11" s="57">
        <f>'8.utkání'!$O$3</f>
        <v>24</v>
      </c>
      <c r="P11" s="113">
        <f>'8.utkání'!$P$3</f>
        <v>15</v>
      </c>
      <c r="Q11" s="57">
        <f>'8.utkání'!$Q$3</f>
        <v>19</v>
      </c>
      <c r="R11" s="113">
        <f>'8.utkání'!$R$3</f>
        <v>18</v>
      </c>
      <c r="S11" s="57">
        <f>'8.utkání'!$S$3</f>
        <v>13</v>
      </c>
      <c r="T11" s="113">
        <f>'8.utkání'!$T$3</f>
        <v>22</v>
      </c>
      <c r="U11" s="57">
        <f>'8.utkání'!$U$3</f>
        <v>18</v>
      </c>
      <c r="V11" s="57" t="s">
        <v>49</v>
      </c>
      <c r="X11" s="95"/>
      <c r="Y11" s="159" t="str">
        <f>'8.utkání'!$Y$3:$AB$3</f>
        <v>04.8.2002</v>
      </c>
      <c r="Z11" s="159"/>
      <c r="AA11" s="159"/>
      <c r="AB11" s="159"/>
    </row>
    <row r="12" spans="1:28" s="68" customFormat="1" ht="14.25" customHeight="1">
      <c r="A12" s="67"/>
      <c r="B12" s="70"/>
      <c r="C12" s="67"/>
      <c r="D12" s="67"/>
      <c r="E12" s="95"/>
      <c r="F12" s="67"/>
      <c r="J12" s="113"/>
      <c r="K12" s="95"/>
      <c r="L12" s="57"/>
      <c r="M12" s="84"/>
      <c r="N12" s="113"/>
      <c r="O12" s="57"/>
      <c r="P12" s="113"/>
      <c r="Q12" s="57"/>
      <c r="R12" s="113"/>
      <c r="S12" s="57"/>
      <c r="T12" s="113"/>
      <c r="U12" s="57"/>
      <c r="V12" s="57"/>
      <c r="X12" s="95"/>
      <c r="Y12" s="121"/>
      <c r="Z12" s="121"/>
      <c r="AA12" s="121"/>
      <c r="AB12" s="121"/>
    </row>
    <row r="13" spans="2:26" s="103" customFormat="1" ht="21" customHeight="1" thickBot="1">
      <c r="B13" s="102"/>
      <c r="C13" s="102"/>
      <c r="D13" s="102"/>
      <c r="E13" s="102"/>
      <c r="F13" s="102"/>
      <c r="G13" s="106" t="s">
        <v>73</v>
      </c>
      <c r="H13" s="107"/>
      <c r="I13" s="107"/>
      <c r="J13" s="112">
        <f>SUM(J4:J11)</f>
        <v>657</v>
      </c>
      <c r="K13" s="108" t="s">
        <v>46</v>
      </c>
      <c r="L13" s="109">
        <f>SUM(L4:L11)</f>
        <v>502</v>
      </c>
      <c r="M13" s="110" t="s">
        <v>49</v>
      </c>
      <c r="N13" s="114">
        <f aca="true" t="shared" si="0" ref="N13:U13">SUM(N4:N11)</f>
        <v>157</v>
      </c>
      <c r="O13" s="109">
        <f t="shared" si="0"/>
        <v>132</v>
      </c>
      <c r="P13" s="114">
        <f t="shared" si="0"/>
        <v>160</v>
      </c>
      <c r="Q13" s="109">
        <f t="shared" si="0"/>
        <v>137</v>
      </c>
      <c r="R13" s="114">
        <f t="shared" si="0"/>
        <v>165</v>
      </c>
      <c r="S13" s="109">
        <f t="shared" si="0"/>
        <v>118</v>
      </c>
      <c r="T13" s="114">
        <f t="shared" si="0"/>
        <v>175</v>
      </c>
      <c r="U13" s="109">
        <f t="shared" si="0"/>
        <v>115</v>
      </c>
      <c r="V13" s="111" t="s">
        <v>49</v>
      </c>
      <c r="X13" s="104"/>
      <c r="Y13" s="105"/>
      <c r="Z13" s="105"/>
    </row>
    <row r="14" spans="1:28" s="4" customFormat="1" ht="13.5" thickTop="1">
      <c r="A14" s="141" t="s">
        <v>0</v>
      </c>
      <c r="B14" s="143" t="s">
        <v>1</v>
      </c>
      <c r="C14" s="145" t="s">
        <v>2</v>
      </c>
      <c r="D14" s="151" t="s">
        <v>38</v>
      </c>
      <c r="E14" s="152"/>
      <c r="F14" s="147" t="s">
        <v>3</v>
      </c>
      <c r="G14" s="165" t="s">
        <v>38</v>
      </c>
      <c r="H14" s="166"/>
      <c r="I14" s="164" t="s">
        <v>3</v>
      </c>
      <c r="J14" s="165" t="s">
        <v>38</v>
      </c>
      <c r="K14" s="166"/>
      <c r="L14" s="164" t="s">
        <v>3</v>
      </c>
      <c r="M14" s="165" t="s">
        <v>38</v>
      </c>
      <c r="N14" s="166"/>
      <c r="O14" s="164" t="s">
        <v>3</v>
      </c>
      <c r="P14" s="165" t="s">
        <v>42</v>
      </c>
      <c r="Q14" s="166"/>
      <c r="R14" s="164" t="s">
        <v>3</v>
      </c>
      <c r="S14" s="163" t="s">
        <v>4</v>
      </c>
      <c r="T14" s="160" t="s">
        <v>5</v>
      </c>
      <c r="U14" s="160" t="s">
        <v>6</v>
      </c>
      <c r="V14" s="160" t="s">
        <v>7</v>
      </c>
      <c r="W14" s="138" t="s">
        <v>8</v>
      </c>
      <c r="X14" s="138" t="s">
        <v>9</v>
      </c>
      <c r="Y14" s="138" t="s">
        <v>10</v>
      </c>
      <c r="Z14" s="136" t="s">
        <v>11</v>
      </c>
      <c r="AA14" s="133" t="s">
        <v>12</v>
      </c>
      <c r="AB14" s="161" t="s">
        <v>37</v>
      </c>
    </row>
    <row r="15" spans="1:28" s="4" customFormat="1" ht="13.5" thickBot="1">
      <c r="A15" s="142"/>
      <c r="B15" s="144"/>
      <c r="C15" s="146"/>
      <c r="D15" s="155" t="s">
        <v>44</v>
      </c>
      <c r="E15" s="156"/>
      <c r="F15" s="148"/>
      <c r="G15" s="155" t="s">
        <v>39</v>
      </c>
      <c r="H15" s="156"/>
      <c r="I15" s="148"/>
      <c r="J15" s="155" t="s">
        <v>40</v>
      </c>
      <c r="K15" s="156"/>
      <c r="L15" s="148"/>
      <c r="M15" s="155" t="s">
        <v>41</v>
      </c>
      <c r="N15" s="156"/>
      <c r="O15" s="148"/>
      <c r="P15" s="155" t="s">
        <v>43</v>
      </c>
      <c r="Q15" s="156"/>
      <c r="R15" s="148"/>
      <c r="S15" s="150"/>
      <c r="T15" s="139"/>
      <c r="U15" s="139"/>
      <c r="V15" s="139"/>
      <c r="W15" s="139"/>
      <c r="X15" s="139"/>
      <c r="Y15" s="139"/>
      <c r="Z15" s="137"/>
      <c r="AA15" s="134"/>
      <c r="AB15" s="162"/>
    </row>
    <row r="16" spans="1:28" s="4" customFormat="1" ht="12.75">
      <c r="A16" s="5">
        <v>4</v>
      </c>
      <c r="B16" s="6" t="s">
        <v>13</v>
      </c>
      <c r="C16" s="61">
        <f>'1.utkání'!C8+'2.utkání'!C8+'3.utkání'!C8+'4.utkání'!C8+'5.utkání'!C8+'6.utkání'!C8+'7.utkání'!C8+'8.utkání'!C8</f>
        <v>24</v>
      </c>
      <c r="D16" s="115">
        <f>'1.utkání'!D8+'2.utkání'!D8+'3.utkání'!D8+'4.utkání'!D8+'5.utkání'!D8+'6.utkání'!D8+'7.utkání'!D8+'8.utkání'!D8</f>
        <v>0</v>
      </c>
      <c r="E16" s="116">
        <f>'1.utkání'!E8+'2.utkání'!E8+'3.utkání'!E8+'4.utkání'!E8+'5.utkání'!E8+'6.utkání'!E8+'7.utkání'!E8+'8.utkání'!E8</f>
        <v>0</v>
      </c>
      <c r="F16" s="123" t="e">
        <f>(E16/D16)</f>
        <v>#DIV/0!</v>
      </c>
      <c r="G16" s="115">
        <f>'1.utkání'!G8+'2.utkání'!G8+'3.utkání'!G8+'4.utkání'!G8+'5.utkání'!G8+'6.utkání'!G8+'7.utkání'!G8+'8.utkání'!G8</f>
        <v>5</v>
      </c>
      <c r="H16" s="116">
        <f>'1.utkání'!H8+'2.utkání'!H8+'3.utkání'!H8+'4.utkání'!H8+'5.utkání'!H8+'6.utkání'!H8+'7.utkání'!H8+'8.utkání'!H8</f>
        <v>1</v>
      </c>
      <c r="I16" s="123">
        <f>(H16/G16)</f>
        <v>0.2</v>
      </c>
      <c r="J16" s="115">
        <f>'1.utkání'!J8+'2.utkání'!J8+'3.utkání'!J8+'4.utkání'!J8+'5.utkání'!J8+'6.utkání'!J8+'7.utkání'!J8+'8.utkání'!J8</f>
        <v>0</v>
      </c>
      <c r="K16" s="116">
        <f>'1.utkání'!K8+'2.utkání'!K8+'3.utkání'!K8+'4.utkání'!K8+'5.utkání'!K8+'6.utkání'!K8+'7.utkání'!K8+'8.utkání'!K8</f>
        <v>0</v>
      </c>
      <c r="L16" s="123" t="e">
        <f>(K16/J16)</f>
        <v>#DIV/0!</v>
      </c>
      <c r="M16" s="115">
        <f>'1.utkání'!M8+'2.utkání'!M8+'3.utkání'!M8+'4.utkání'!M8+'5.utkání'!M8+'6.utkání'!M8+'7.utkání'!M8+'8.utkání'!M8</f>
        <v>5</v>
      </c>
      <c r="N16" s="116">
        <f>'1.utkání'!N8+'2.utkání'!N8+'3.utkání'!N8+'4.utkání'!N8+'5.utkání'!N8+'6.utkání'!N8+'7.utkání'!N8+'8.utkání'!N8</f>
        <v>1</v>
      </c>
      <c r="O16" s="123">
        <f>(N16/M16)</f>
        <v>0.2</v>
      </c>
      <c r="P16" s="115">
        <f>'1.utkání'!P8+'2.utkání'!P8+'3.utkání'!P8+'4.utkání'!P8+'5.utkání'!P8+'6.utkání'!P8+'7.utkání'!P8+'8.utkání'!P8</f>
        <v>0</v>
      </c>
      <c r="Q16" s="116">
        <f>'1.utkání'!Q8+'2.utkání'!Q8+'3.utkání'!Q8+'4.utkání'!Q8+'5.utkání'!Q8+'6.utkání'!Q8+'7.utkání'!Q8+'8.utkání'!Q8</f>
        <v>0</v>
      </c>
      <c r="R16" s="123" t="e">
        <f>(Q16/P16)</f>
        <v>#DIV/0!</v>
      </c>
      <c r="S16" s="117">
        <f>'1.utkání'!S8+'2.utkání'!S8+'3.utkání'!S8+'4.utkání'!S8+'5.utkání'!S8+'6.utkání'!S8+'7.utkání'!S8+'8.utkání'!S8</f>
        <v>2</v>
      </c>
      <c r="T16" s="117">
        <f>'1.utkání'!T8+'2.utkání'!T8+'3.utkání'!T8+'4.utkání'!T8+'5.utkání'!T8+'6.utkání'!T8+'7.utkání'!T8+'8.utkání'!T8</f>
        <v>0</v>
      </c>
      <c r="U16" s="117">
        <f>'1.utkání'!U8+'2.utkání'!U8+'3.utkání'!U8+'4.utkání'!U8+'5.utkání'!U8+'6.utkání'!U8+'7.utkání'!U8+'8.utkání'!U8</f>
        <v>2</v>
      </c>
      <c r="V16" s="117">
        <f>'1.utkání'!V8+'2.utkání'!V8+'3.utkání'!V8+'4.utkání'!V8+'5.utkání'!V8+'6.utkání'!V8+'7.utkání'!V8+'8.utkání'!V8</f>
        <v>4</v>
      </c>
      <c r="W16" s="117">
        <f>'1.utkání'!W8+'2.utkání'!W8+'3.utkání'!W8+'4.utkání'!W8+'5.utkání'!W8+'6.utkání'!W8+'7.utkání'!W8+'8.utkání'!W8</f>
        <v>1</v>
      </c>
      <c r="X16" s="117">
        <f>'1.utkání'!X8+'2.utkání'!X8+'3.utkání'!X8+'4.utkání'!X8+'5.utkání'!X8+'6.utkání'!X8+'7.utkání'!X8+'8.utkání'!X8</f>
        <v>1</v>
      </c>
      <c r="Y16" s="117">
        <f>'1.utkání'!Y8+'2.utkání'!Y8+'3.utkání'!Y8+'4.utkání'!Y8+'5.utkání'!Y8+'6.utkání'!Y8+'7.utkání'!Y8+'8.utkání'!Y8</f>
        <v>0</v>
      </c>
      <c r="Z16" s="117">
        <f>'1.utkání'!Z8+'2.utkání'!Z8+'3.utkání'!Z8+'4.utkání'!Z8+'5.utkání'!Z8+'6.utkání'!Z8+'7.utkání'!Z8+'8.utkání'!Z8</f>
        <v>0</v>
      </c>
      <c r="AA16" s="118">
        <f>(E16*2)+(H16*2)+(K16*3)+(Q16*1)</f>
        <v>2</v>
      </c>
      <c r="AB16" s="119">
        <f>C16/AA16</f>
        <v>12</v>
      </c>
    </row>
    <row r="17" spans="1:28" s="24" customFormat="1" ht="13.5">
      <c r="A17" s="15"/>
      <c r="B17" s="16"/>
      <c r="C17" s="17"/>
      <c r="D17" s="129">
        <f>(D16-E16)*(-2)+(E16*2)</f>
        <v>0</v>
      </c>
      <c r="E17" s="130"/>
      <c r="F17" s="124"/>
      <c r="G17" s="129">
        <f>(G16-H16)*(-1)+(H16*2)</f>
        <v>-2</v>
      </c>
      <c r="H17" s="130"/>
      <c r="I17" s="124"/>
      <c r="J17" s="129">
        <f>(J16-K16)*(-1)+(K16*3)</f>
        <v>0</v>
      </c>
      <c r="K17" s="130"/>
      <c r="L17" s="127"/>
      <c r="M17" s="129">
        <f aca="true" t="shared" si="1" ref="M17:M39">D17+G17+J17</f>
        <v>-2</v>
      </c>
      <c r="N17" s="130"/>
      <c r="O17" s="124"/>
      <c r="P17" s="129">
        <f>(P16-Q16)*(-1)+(Q16*1)</f>
        <v>0</v>
      </c>
      <c r="Q17" s="130"/>
      <c r="R17" s="124"/>
      <c r="S17" s="21">
        <f>S16*1</f>
        <v>2</v>
      </c>
      <c r="T17" s="21">
        <f>T16*1</f>
        <v>0</v>
      </c>
      <c r="U17" s="21">
        <f>U16*(1)</f>
        <v>2</v>
      </c>
      <c r="V17" s="22">
        <f>V16*(-1)</f>
        <v>-4</v>
      </c>
      <c r="W17" s="23">
        <f>W16*(1)</f>
        <v>1</v>
      </c>
      <c r="X17" s="21">
        <f>X16*(1)</f>
        <v>1</v>
      </c>
      <c r="Y17" s="22">
        <f>Y16*(-1)</f>
        <v>0</v>
      </c>
      <c r="Z17" s="73">
        <f>Z16*(-1)</f>
        <v>0</v>
      </c>
      <c r="AA17" s="80">
        <f>SUM(M17:Z17)</f>
        <v>0</v>
      </c>
      <c r="AB17" s="76" t="e">
        <f>C16/AA17</f>
        <v>#DIV/0!</v>
      </c>
    </row>
    <row r="18" spans="1:28" s="4" customFormat="1" ht="12.75">
      <c r="A18" s="5">
        <v>5</v>
      </c>
      <c r="B18" s="6" t="s">
        <v>51</v>
      </c>
      <c r="C18" s="61">
        <f>'1.utkání'!C10+'2.utkání'!C10+'3.utkání'!C10+'4.utkání'!C10+'5.utkání'!C10+'6.utkání'!C10+'7.utkání'!C10+'8.utkání'!C10</f>
        <v>41</v>
      </c>
      <c r="D18" s="115">
        <f>'1.utkání'!D10+'2.utkání'!D10+'3.utkání'!D10+'4.utkání'!D10+'5.utkání'!D10+'6.utkání'!D10+'7.utkání'!D10+'8.utkání'!D10</f>
        <v>5</v>
      </c>
      <c r="E18" s="116">
        <f>'1.utkání'!E10+'2.utkání'!E10+'3.utkání'!E10+'4.utkání'!E10+'5.utkání'!E10+'6.utkání'!E10+'7.utkání'!E10+'8.utkání'!E10</f>
        <v>3</v>
      </c>
      <c r="F18" s="123">
        <f>(E18/D18)</f>
        <v>0.6</v>
      </c>
      <c r="G18" s="115">
        <f>'1.utkání'!G10+'2.utkání'!G10+'3.utkání'!G10+'4.utkání'!G10+'5.utkání'!G10+'6.utkání'!G10+'7.utkání'!G10+'8.utkání'!G10</f>
        <v>4</v>
      </c>
      <c r="H18" s="116">
        <f>'1.utkání'!H10+'2.utkání'!H10+'3.utkání'!H10+'4.utkání'!H10+'5.utkání'!H10+'6.utkání'!H10+'7.utkání'!H10+'8.utkání'!H10</f>
        <v>3</v>
      </c>
      <c r="I18" s="123">
        <f>(H18/G18)</f>
        <v>0.75</v>
      </c>
      <c r="J18" s="115">
        <f>'1.utkání'!J10+'2.utkání'!J10+'3.utkání'!J10+'4.utkání'!J10+'5.utkání'!J10+'6.utkání'!J10+'7.utkání'!J10+'8.utkání'!J10</f>
        <v>1</v>
      </c>
      <c r="K18" s="116">
        <f>'1.utkání'!K10+'2.utkání'!K10+'3.utkání'!K10+'4.utkání'!K10+'5.utkání'!K10+'6.utkání'!K10+'7.utkání'!K10+'8.utkání'!K10</f>
        <v>0</v>
      </c>
      <c r="L18" s="123">
        <f>(K18/J18)</f>
        <v>0</v>
      </c>
      <c r="M18" s="115">
        <f>'1.utkání'!M10+'2.utkání'!M10+'3.utkání'!M10+'4.utkání'!M10+'5.utkání'!M10+'6.utkání'!M10+'7.utkání'!M10+'8.utkání'!M10</f>
        <v>10</v>
      </c>
      <c r="N18" s="116">
        <f>'1.utkání'!N10+'2.utkání'!N10+'3.utkání'!N10+'4.utkání'!N10+'5.utkání'!N10+'6.utkání'!N10+'7.utkání'!N10+'8.utkání'!N10</f>
        <v>6</v>
      </c>
      <c r="O18" s="123">
        <f>(N18/M18)</f>
        <v>0.6</v>
      </c>
      <c r="P18" s="115">
        <f>'1.utkání'!P10+'2.utkání'!P10+'3.utkání'!P10+'4.utkání'!P10+'5.utkání'!P10+'6.utkání'!P10+'7.utkání'!P10+'8.utkání'!P10</f>
        <v>2</v>
      </c>
      <c r="Q18" s="116">
        <f>'1.utkání'!Q10+'2.utkání'!Q10+'3.utkání'!Q10+'4.utkání'!Q10+'5.utkání'!Q10+'6.utkání'!Q10+'7.utkání'!Q10+'8.utkání'!Q10</f>
        <v>2</v>
      </c>
      <c r="R18" s="123">
        <f>(Q18/P18)</f>
        <v>1</v>
      </c>
      <c r="S18" s="117">
        <f>'1.utkání'!S10+'2.utkání'!S10+'3.utkání'!S10+'4.utkání'!S10+'5.utkání'!S10+'6.utkání'!S10+'7.utkání'!S10+'8.utkání'!S10</f>
        <v>6</v>
      </c>
      <c r="T18" s="117">
        <f>'1.utkání'!T10+'2.utkání'!T10+'3.utkání'!T10+'4.utkání'!T10+'5.utkání'!T10+'6.utkání'!T10+'7.utkání'!T10+'8.utkání'!T10</f>
        <v>4</v>
      </c>
      <c r="U18" s="117">
        <f>'1.utkání'!U10+'2.utkání'!U10+'3.utkání'!U10+'4.utkání'!U10+'5.utkání'!U10+'6.utkání'!U10+'7.utkání'!U10+'8.utkání'!U10</f>
        <v>8</v>
      </c>
      <c r="V18" s="117">
        <f>'1.utkání'!V10+'2.utkání'!V10+'3.utkání'!V10+'4.utkání'!V10+'5.utkání'!V10+'6.utkání'!V10+'7.utkání'!V10+'8.utkání'!V10</f>
        <v>3</v>
      </c>
      <c r="W18" s="117">
        <f>'1.utkání'!W10+'2.utkání'!W10+'3.utkání'!W10+'4.utkání'!W10+'5.utkání'!W10+'6.utkání'!W10+'7.utkání'!W10+'8.utkání'!W10</f>
        <v>3</v>
      </c>
      <c r="X18" s="117">
        <f>'1.utkání'!X10+'2.utkání'!X10+'3.utkání'!X10+'4.utkání'!X10+'5.utkání'!X10+'6.utkání'!X10+'7.utkání'!X10+'8.utkání'!X10</f>
        <v>3</v>
      </c>
      <c r="Y18" s="117">
        <f>'1.utkání'!Y10+'2.utkání'!Y10+'3.utkání'!Y10+'4.utkání'!Y10+'5.utkání'!Y10+'6.utkání'!Y10+'7.utkání'!Y10+'8.utkání'!Y10</f>
        <v>1</v>
      </c>
      <c r="Z18" s="117">
        <f>'1.utkání'!Z10+'2.utkání'!Z10+'3.utkání'!Z10+'4.utkání'!Z10+'5.utkání'!Z10+'6.utkání'!Z10+'7.utkání'!Z10+'8.utkání'!Z10</f>
        <v>0</v>
      </c>
      <c r="AA18" s="118">
        <f>(E18*2)+(H18*2)+(K18*3)+(Q18*1)</f>
        <v>14</v>
      </c>
      <c r="AB18" s="119">
        <f>C18/AA18</f>
        <v>2.9285714285714284</v>
      </c>
    </row>
    <row r="19" spans="1:28" s="29" customFormat="1" ht="13.5">
      <c r="A19" s="26"/>
      <c r="B19" s="27"/>
      <c r="C19" s="28"/>
      <c r="D19" s="129">
        <f>(D18-E18)*(-2)+(E18*2)</f>
        <v>2</v>
      </c>
      <c r="E19" s="130"/>
      <c r="F19" s="124"/>
      <c r="G19" s="129">
        <f>(G18-H18)*(-1)+(H18*2)</f>
        <v>5</v>
      </c>
      <c r="H19" s="130"/>
      <c r="I19" s="124"/>
      <c r="J19" s="129">
        <f>(J18-K18)*(-1)+(K18*3)</f>
        <v>-1</v>
      </c>
      <c r="K19" s="130"/>
      <c r="L19" s="127"/>
      <c r="M19" s="129">
        <f t="shared" si="1"/>
        <v>6</v>
      </c>
      <c r="N19" s="130"/>
      <c r="O19" s="124"/>
      <c r="P19" s="129">
        <f>(P18-Q18)*(-1)+(Q18*1)</f>
        <v>2</v>
      </c>
      <c r="Q19" s="130"/>
      <c r="R19" s="124"/>
      <c r="S19" s="21">
        <f>S18*1</f>
        <v>6</v>
      </c>
      <c r="T19" s="21">
        <f>T18*1</f>
        <v>4</v>
      </c>
      <c r="U19" s="21">
        <f>U18*(1)</f>
        <v>8</v>
      </c>
      <c r="V19" s="22">
        <f>V18*(-1)</f>
        <v>-3</v>
      </c>
      <c r="W19" s="23">
        <f>W18*(1)</f>
        <v>3</v>
      </c>
      <c r="X19" s="21">
        <f>X18*(1)</f>
        <v>3</v>
      </c>
      <c r="Y19" s="22">
        <f>Y18*(-1)</f>
        <v>-1</v>
      </c>
      <c r="Z19" s="73">
        <f>Z18*(-1)</f>
        <v>0</v>
      </c>
      <c r="AA19" s="80">
        <f>SUM(M19:Z19)</f>
        <v>28</v>
      </c>
      <c r="AB19" s="76">
        <f>C18/AA19</f>
        <v>1.4642857142857142</v>
      </c>
    </row>
    <row r="20" spans="1:28" s="4" customFormat="1" ht="12.75">
      <c r="A20" s="5">
        <v>6</v>
      </c>
      <c r="B20" s="6" t="s">
        <v>19</v>
      </c>
      <c r="C20" s="61">
        <f>'1.utkání'!C12+'2.utkání'!C12+'3.utkání'!C12+'4.utkání'!C12+'5.utkání'!C12+'6.utkání'!C12+'7.utkání'!C12+'8.utkání'!C12</f>
        <v>99</v>
      </c>
      <c r="D20" s="115">
        <f>'1.utkání'!D12+'2.utkání'!D12+'3.utkání'!D12+'4.utkání'!D12+'5.utkání'!D12+'6.utkání'!D12+'7.utkání'!D12+'8.utkání'!D12</f>
        <v>26</v>
      </c>
      <c r="E20" s="116">
        <f>'1.utkání'!E12+'2.utkání'!E12+'3.utkání'!E12+'4.utkání'!E12+'5.utkání'!E12+'6.utkání'!E12+'7.utkání'!E12+'8.utkání'!E12</f>
        <v>9</v>
      </c>
      <c r="F20" s="123">
        <f>(E20/D20)</f>
        <v>0.34615384615384615</v>
      </c>
      <c r="G20" s="115">
        <f>'1.utkání'!G12+'2.utkání'!G12+'3.utkání'!G12+'4.utkání'!G12+'5.utkání'!G12+'6.utkání'!G12+'7.utkání'!G12+'8.utkání'!G12</f>
        <v>6</v>
      </c>
      <c r="H20" s="116">
        <f>'1.utkání'!H12+'2.utkání'!H12+'3.utkání'!H12+'4.utkání'!H12+'5.utkání'!H12+'6.utkání'!H12+'7.utkání'!H12+'8.utkání'!H12</f>
        <v>3</v>
      </c>
      <c r="I20" s="123">
        <f>(H20/G20)</f>
        <v>0.5</v>
      </c>
      <c r="J20" s="115">
        <f>'1.utkání'!J12+'2.utkání'!J12+'3.utkání'!J12+'4.utkání'!J12+'5.utkání'!J12+'6.utkání'!J12+'7.utkání'!J12+'8.utkání'!J12</f>
        <v>0</v>
      </c>
      <c r="K20" s="116">
        <f>'1.utkání'!K12+'2.utkání'!K12+'3.utkání'!K12+'4.utkání'!K12+'5.utkání'!K12+'6.utkání'!K12+'7.utkání'!K12+'8.utkání'!K12</f>
        <v>0</v>
      </c>
      <c r="L20" s="123" t="e">
        <f>(K20/J20)</f>
        <v>#DIV/0!</v>
      </c>
      <c r="M20" s="115">
        <f>'1.utkání'!M12+'2.utkání'!M12+'3.utkání'!M12+'4.utkání'!M12+'5.utkání'!M12+'6.utkání'!M12+'7.utkání'!M12+'8.utkání'!M12</f>
        <v>32</v>
      </c>
      <c r="N20" s="116">
        <f>'1.utkání'!N12+'2.utkání'!N12+'3.utkání'!N12+'4.utkání'!N12+'5.utkání'!N12+'6.utkání'!N12+'7.utkání'!N12+'8.utkání'!N12</f>
        <v>12</v>
      </c>
      <c r="O20" s="123">
        <f>(N20/M20)</f>
        <v>0.375</v>
      </c>
      <c r="P20" s="115">
        <f>'1.utkání'!P12+'2.utkání'!P12+'3.utkání'!P12+'4.utkání'!P12+'5.utkání'!P12+'6.utkání'!P12+'7.utkání'!P12+'8.utkání'!P12</f>
        <v>7</v>
      </c>
      <c r="Q20" s="116">
        <f>'1.utkání'!Q12+'2.utkání'!Q12+'3.utkání'!Q12+'4.utkání'!Q12+'5.utkání'!Q12+'6.utkání'!Q12+'7.utkání'!Q12+'8.utkání'!Q12</f>
        <v>5</v>
      </c>
      <c r="R20" s="123">
        <f>(Q20/P20)</f>
        <v>0.7142857142857143</v>
      </c>
      <c r="S20" s="117">
        <f>'1.utkání'!S12+'2.utkání'!S12+'3.utkání'!S12+'4.utkání'!S12+'5.utkání'!S12+'6.utkání'!S12+'7.utkání'!S12+'8.utkání'!S12</f>
        <v>11</v>
      </c>
      <c r="T20" s="117">
        <f>'1.utkání'!T12+'2.utkání'!T12+'3.utkání'!T12+'4.utkání'!T12+'5.utkání'!T12+'6.utkání'!T12+'7.utkání'!T12+'8.utkání'!T12</f>
        <v>9</v>
      </c>
      <c r="U20" s="117">
        <f>'1.utkání'!U12+'2.utkání'!U12+'3.utkání'!U12+'4.utkání'!U12+'5.utkání'!U12+'6.utkání'!U12+'7.utkání'!U12+'8.utkání'!U12</f>
        <v>13</v>
      </c>
      <c r="V20" s="117">
        <f>'1.utkání'!V12+'2.utkání'!V12+'3.utkání'!V12+'4.utkání'!V12+'5.utkání'!V12+'6.utkání'!V12+'7.utkání'!V12+'8.utkání'!V12</f>
        <v>7</v>
      </c>
      <c r="W20" s="117">
        <f>'1.utkání'!W12+'2.utkání'!W12+'3.utkání'!W12+'4.utkání'!W12+'5.utkání'!W12+'6.utkání'!W12+'7.utkání'!W12+'8.utkání'!W12</f>
        <v>2</v>
      </c>
      <c r="X20" s="117">
        <f>'1.utkání'!X12+'2.utkání'!X12+'3.utkání'!X12+'4.utkání'!X12+'5.utkání'!X12+'6.utkání'!X12+'7.utkání'!X12+'8.utkání'!X12</f>
        <v>4</v>
      </c>
      <c r="Y20" s="117">
        <f>'1.utkání'!Y12+'2.utkání'!Y12+'3.utkání'!Y12+'4.utkání'!Y12+'5.utkání'!Y12+'6.utkání'!Y12+'7.utkání'!Y12+'8.utkání'!Y12</f>
        <v>7</v>
      </c>
      <c r="Z20" s="117">
        <f>'1.utkání'!Z12+'2.utkání'!Z12+'3.utkání'!Z12+'4.utkání'!Z12+'5.utkání'!Z12+'6.utkání'!Z12+'7.utkání'!Z12+'8.utkání'!Z12</f>
        <v>13</v>
      </c>
      <c r="AA20" s="118">
        <f>(E20*2)+(H20*2)+(K20*3)+(Q20*1)</f>
        <v>29</v>
      </c>
      <c r="AB20" s="119">
        <f>C20/AA20</f>
        <v>3.413793103448276</v>
      </c>
    </row>
    <row r="21" spans="1:28" s="29" customFormat="1" ht="13.5">
      <c r="A21" s="26"/>
      <c r="B21" s="27"/>
      <c r="C21" s="28"/>
      <c r="D21" s="129">
        <f>(D20-E20)*(-2)+(E20*2)</f>
        <v>-16</v>
      </c>
      <c r="E21" s="130"/>
      <c r="F21" s="124"/>
      <c r="G21" s="129">
        <f>(G20-H20)*(-1)+(H20*2)</f>
        <v>3</v>
      </c>
      <c r="H21" s="130"/>
      <c r="I21" s="124"/>
      <c r="J21" s="129">
        <f>(J20-K20)*(-1)+(K20*3)</f>
        <v>0</v>
      </c>
      <c r="K21" s="130"/>
      <c r="L21" s="127"/>
      <c r="M21" s="129">
        <f t="shared" si="1"/>
        <v>-13</v>
      </c>
      <c r="N21" s="130"/>
      <c r="O21" s="124"/>
      <c r="P21" s="129">
        <f>(P20-Q20)*(-1)+(Q20*1)</f>
        <v>3</v>
      </c>
      <c r="Q21" s="130"/>
      <c r="R21" s="124"/>
      <c r="S21" s="21">
        <f>S20*1</f>
        <v>11</v>
      </c>
      <c r="T21" s="21">
        <f>T20*1</f>
        <v>9</v>
      </c>
      <c r="U21" s="21">
        <f>U20*(1)</f>
        <v>13</v>
      </c>
      <c r="V21" s="22">
        <f>V20*(-1)</f>
        <v>-7</v>
      </c>
      <c r="W21" s="23">
        <f>W20*(1)</f>
        <v>2</v>
      </c>
      <c r="X21" s="21">
        <f>X20*(1)</f>
        <v>4</v>
      </c>
      <c r="Y21" s="22">
        <f>Y20*(-1)</f>
        <v>-7</v>
      </c>
      <c r="Z21" s="73">
        <f>Z20*(-1)</f>
        <v>-13</v>
      </c>
      <c r="AA21" s="80">
        <f>SUM(M21:Z21)</f>
        <v>2</v>
      </c>
      <c r="AB21" s="76">
        <f>C20/AA21</f>
        <v>49.5</v>
      </c>
    </row>
    <row r="22" spans="1:28" s="4" customFormat="1" ht="12.75">
      <c r="A22" s="5">
        <v>7</v>
      </c>
      <c r="B22" s="6" t="s">
        <v>52</v>
      </c>
      <c r="C22" s="61">
        <f>'1.utkání'!C14+'2.utkání'!C14+'3.utkání'!C14+'4.utkání'!C14+'5.utkání'!C14+'6.utkání'!C14+'7.utkání'!C14+'8.utkání'!C14</f>
        <v>22</v>
      </c>
      <c r="D22" s="115">
        <f>'1.utkání'!D14+'2.utkání'!D14+'3.utkání'!D14+'4.utkání'!D14+'5.utkání'!D14+'6.utkání'!D14+'7.utkání'!D14+'8.utkání'!D14</f>
        <v>3</v>
      </c>
      <c r="E22" s="116">
        <f>'1.utkání'!E14+'2.utkání'!E14+'3.utkání'!E14+'4.utkání'!E14+'5.utkání'!E14+'6.utkání'!E14+'7.utkání'!E14+'8.utkání'!E14</f>
        <v>0</v>
      </c>
      <c r="F22" s="123">
        <f>(E22/D22)</f>
        <v>0</v>
      </c>
      <c r="G22" s="115">
        <f>'1.utkání'!G14+'2.utkání'!G14+'3.utkání'!G14+'4.utkání'!G14+'5.utkání'!G14+'6.utkání'!G14+'7.utkání'!G14+'8.utkání'!G14</f>
        <v>4</v>
      </c>
      <c r="H22" s="116">
        <f>'1.utkání'!H14+'2.utkání'!H14+'3.utkání'!H14+'4.utkání'!H14+'5.utkání'!H14+'6.utkání'!H14+'7.utkání'!H14+'8.utkání'!H14</f>
        <v>1</v>
      </c>
      <c r="I22" s="123">
        <f>(H22/G22)</f>
        <v>0.25</v>
      </c>
      <c r="J22" s="115">
        <f>'1.utkání'!J14+'2.utkání'!J14+'3.utkání'!J14+'4.utkání'!J14+'5.utkání'!J14+'6.utkání'!J14+'7.utkání'!J14+'8.utkání'!J14</f>
        <v>2</v>
      </c>
      <c r="K22" s="116">
        <f>'1.utkání'!K14+'2.utkání'!K14+'3.utkání'!K14+'4.utkání'!K14+'5.utkání'!K14+'6.utkání'!K14+'7.utkání'!K14+'8.utkání'!K14</f>
        <v>1</v>
      </c>
      <c r="L22" s="123">
        <f>(K22/J22)</f>
        <v>0.5</v>
      </c>
      <c r="M22" s="115">
        <f>'1.utkání'!M14+'2.utkání'!M14+'3.utkání'!M14+'4.utkání'!M14+'5.utkání'!M14+'6.utkání'!M14+'7.utkání'!M14+'8.utkání'!M14</f>
        <v>9</v>
      </c>
      <c r="N22" s="116">
        <f>'1.utkání'!N14+'2.utkání'!N14+'3.utkání'!N14+'4.utkání'!N14+'5.utkání'!N14+'6.utkání'!N14+'7.utkání'!N14+'8.utkání'!N14</f>
        <v>2</v>
      </c>
      <c r="O22" s="123">
        <f>(N22/M22)</f>
        <v>0.2222222222222222</v>
      </c>
      <c r="P22" s="115">
        <f>'1.utkání'!P14+'2.utkání'!P14+'3.utkání'!P14+'4.utkání'!P14+'5.utkání'!P14+'6.utkání'!P14+'7.utkání'!P14+'8.utkání'!P14</f>
        <v>8</v>
      </c>
      <c r="Q22" s="116">
        <f>'1.utkání'!Q14+'2.utkání'!Q14+'3.utkání'!Q14+'4.utkání'!Q14+'5.utkání'!Q14+'6.utkání'!Q14+'7.utkání'!Q14+'8.utkání'!Q14</f>
        <v>7</v>
      </c>
      <c r="R22" s="123">
        <f>(Q22/P22)</f>
        <v>0.875</v>
      </c>
      <c r="S22" s="117">
        <f>'1.utkání'!S14+'2.utkání'!S14+'3.utkání'!S14+'4.utkání'!S14+'5.utkání'!S14+'6.utkání'!S14+'7.utkání'!S14+'8.utkání'!S14</f>
        <v>2</v>
      </c>
      <c r="T22" s="117">
        <f>'1.utkání'!T14+'2.utkání'!T14+'3.utkání'!T14+'4.utkání'!T14+'5.utkání'!T14+'6.utkání'!T14+'7.utkání'!T14+'8.utkání'!T14</f>
        <v>2</v>
      </c>
      <c r="U22" s="117">
        <f>'1.utkání'!U14+'2.utkání'!U14+'3.utkání'!U14+'4.utkání'!U14+'5.utkání'!U14+'6.utkání'!U14+'7.utkání'!U14+'8.utkání'!U14</f>
        <v>0</v>
      </c>
      <c r="V22" s="117">
        <f>'1.utkání'!V14+'2.utkání'!V14+'3.utkání'!V14+'4.utkání'!V14+'5.utkání'!V14+'6.utkání'!V14+'7.utkání'!V14+'8.utkání'!V14</f>
        <v>2</v>
      </c>
      <c r="W22" s="117">
        <f>'1.utkání'!W14+'2.utkání'!W14+'3.utkání'!W14+'4.utkání'!W14+'5.utkání'!W14+'6.utkání'!W14+'7.utkání'!W14+'8.utkání'!W14</f>
        <v>1</v>
      </c>
      <c r="X22" s="117">
        <f>'1.utkání'!X14+'2.utkání'!X14+'3.utkání'!X14+'4.utkání'!X14+'5.utkání'!X14+'6.utkání'!X14+'7.utkání'!X14+'8.utkání'!X14</f>
        <v>5</v>
      </c>
      <c r="Y22" s="117">
        <f>'1.utkání'!Y14+'2.utkání'!Y14+'3.utkání'!Y14+'4.utkání'!Y14+'5.utkání'!Y14+'6.utkání'!Y14+'7.utkání'!Y14+'8.utkání'!Y14</f>
        <v>0</v>
      </c>
      <c r="Z22" s="117">
        <f>'1.utkání'!Z14+'2.utkání'!Z14+'3.utkání'!Z14+'4.utkání'!Z14+'5.utkání'!Z14+'6.utkání'!Z14+'7.utkání'!Z14+'8.utkání'!Z14</f>
        <v>1</v>
      </c>
      <c r="AA22" s="118">
        <f>(E22*2)+(H22*2)+(K22*3)+(Q22*1)</f>
        <v>12</v>
      </c>
      <c r="AB22" s="119">
        <f>C22/AA22</f>
        <v>1.8333333333333333</v>
      </c>
    </row>
    <row r="23" spans="1:28" s="29" customFormat="1" ht="13.5">
      <c r="A23" s="26"/>
      <c r="B23" s="27"/>
      <c r="C23" s="28"/>
      <c r="D23" s="129">
        <f>(D22-E22)*(-2)+(E22*2)</f>
        <v>-6</v>
      </c>
      <c r="E23" s="130"/>
      <c r="F23" s="124"/>
      <c r="G23" s="129">
        <f>(G22-H22)*(-1)+(H22*2)</f>
        <v>-1</v>
      </c>
      <c r="H23" s="130"/>
      <c r="I23" s="124"/>
      <c r="J23" s="129">
        <f>(J22-K22)*(-1)+(K22*3)</f>
        <v>2</v>
      </c>
      <c r="K23" s="130"/>
      <c r="L23" s="127"/>
      <c r="M23" s="129">
        <f>D23+G23+J23</f>
        <v>-5</v>
      </c>
      <c r="N23" s="130"/>
      <c r="O23" s="124"/>
      <c r="P23" s="129">
        <f>(P22-Q22)*(-1)+(Q22*1)</f>
        <v>6</v>
      </c>
      <c r="Q23" s="130"/>
      <c r="R23" s="124"/>
      <c r="S23" s="21">
        <f>S22*1</f>
        <v>2</v>
      </c>
      <c r="T23" s="21">
        <f>T22*1</f>
        <v>2</v>
      </c>
      <c r="U23" s="21">
        <f>U22*(1)</f>
        <v>0</v>
      </c>
      <c r="V23" s="22">
        <f>V22*(-1)</f>
        <v>-2</v>
      </c>
      <c r="W23" s="23">
        <f>W22*(1)</f>
        <v>1</v>
      </c>
      <c r="X23" s="21">
        <f>X22*(1)</f>
        <v>5</v>
      </c>
      <c r="Y23" s="22">
        <f>Y22*(-1)</f>
        <v>0</v>
      </c>
      <c r="Z23" s="73">
        <f>Z22*(-1)</f>
        <v>-1</v>
      </c>
      <c r="AA23" s="80">
        <f>SUM(M23:Z23)</f>
        <v>8</v>
      </c>
      <c r="AB23" s="76">
        <f>C22/AA23</f>
        <v>2.75</v>
      </c>
    </row>
    <row r="24" spans="1:28" s="4" customFormat="1" ht="12.75">
      <c r="A24" s="5">
        <v>8</v>
      </c>
      <c r="B24" s="6" t="s">
        <v>15</v>
      </c>
      <c r="C24" s="61">
        <f>'1.utkání'!C16+'2.utkání'!C16+'3.utkání'!C16+'4.utkání'!C16+'5.utkání'!C16+'6.utkání'!C16+'7.utkání'!C16+'8.utkání'!C16</f>
        <v>274</v>
      </c>
      <c r="D24" s="115">
        <f>'1.utkání'!D16+'2.utkání'!D16+'3.utkání'!D16+'4.utkání'!D16+'5.utkání'!D16+'6.utkání'!D16+'7.utkání'!D16+'8.utkání'!D16</f>
        <v>28</v>
      </c>
      <c r="E24" s="116">
        <f>'1.utkání'!E16+'2.utkání'!E16+'3.utkání'!E16+'4.utkání'!E16+'5.utkání'!E16+'6.utkání'!E16+'7.utkání'!E16+'8.utkání'!E16</f>
        <v>21</v>
      </c>
      <c r="F24" s="123">
        <f>(E24/D24)</f>
        <v>0.75</v>
      </c>
      <c r="G24" s="115">
        <f>'1.utkání'!G16+'2.utkání'!G16+'3.utkání'!G16+'4.utkání'!G16+'5.utkání'!G16+'6.utkání'!G16+'7.utkání'!G16+'8.utkání'!G16</f>
        <v>33</v>
      </c>
      <c r="H24" s="116">
        <f>'1.utkání'!H16+'2.utkání'!H16+'3.utkání'!H16+'4.utkání'!H16+'5.utkání'!H16+'6.utkání'!H16+'7.utkání'!H16+'8.utkání'!H16</f>
        <v>15</v>
      </c>
      <c r="I24" s="123">
        <f>(H24/G24)</f>
        <v>0.45454545454545453</v>
      </c>
      <c r="J24" s="115">
        <f>'1.utkání'!J16+'2.utkání'!J16+'3.utkání'!J16+'4.utkání'!J16+'5.utkání'!J16+'6.utkání'!J16+'7.utkání'!J16+'8.utkání'!J16</f>
        <v>33</v>
      </c>
      <c r="K24" s="116">
        <f>'1.utkání'!K16+'2.utkání'!K16+'3.utkání'!K16+'4.utkání'!K16+'5.utkání'!K16+'6.utkání'!K16+'7.utkání'!K16+'8.utkání'!K16</f>
        <v>12</v>
      </c>
      <c r="L24" s="123">
        <f>(K24/J24)</f>
        <v>0.36363636363636365</v>
      </c>
      <c r="M24" s="115">
        <f>'1.utkání'!M16+'2.utkání'!M16+'3.utkání'!M16+'4.utkání'!M16+'5.utkání'!M16+'6.utkání'!M16+'7.utkání'!M16+'8.utkání'!M16</f>
        <v>94</v>
      </c>
      <c r="N24" s="116">
        <f>'1.utkání'!N16+'2.utkání'!N16+'3.utkání'!N16+'4.utkání'!N16+'5.utkání'!N16+'6.utkání'!N16+'7.utkání'!N16+'8.utkání'!N16</f>
        <v>48</v>
      </c>
      <c r="O24" s="123">
        <f>(N24/M24)</f>
        <v>0.5106382978723404</v>
      </c>
      <c r="P24" s="115">
        <f>'1.utkání'!P16+'2.utkání'!P16+'3.utkání'!P16+'4.utkání'!P16+'5.utkání'!P16+'6.utkání'!P16+'7.utkání'!P16+'8.utkání'!P16</f>
        <v>29</v>
      </c>
      <c r="Q24" s="116">
        <f>'1.utkání'!Q16+'2.utkání'!Q16+'3.utkání'!Q16+'4.utkání'!Q16+'5.utkání'!Q16+'6.utkání'!Q16+'7.utkání'!Q16+'8.utkání'!Q16</f>
        <v>20</v>
      </c>
      <c r="R24" s="123">
        <f>(Q24/P24)</f>
        <v>0.6896551724137931</v>
      </c>
      <c r="S24" s="117">
        <f>'1.utkání'!S16+'2.utkání'!S16+'3.utkání'!S16+'4.utkání'!S16+'5.utkání'!S16+'6.utkání'!S16+'7.utkání'!S16+'8.utkání'!S16</f>
        <v>14</v>
      </c>
      <c r="T24" s="117">
        <f>'1.utkání'!T16+'2.utkání'!T16+'3.utkání'!T16+'4.utkání'!T16+'5.utkání'!T16+'6.utkání'!T16+'7.utkání'!T16+'8.utkání'!T16</f>
        <v>2</v>
      </c>
      <c r="U24" s="117">
        <f>'1.utkání'!U16+'2.utkání'!U16+'3.utkání'!U16+'4.utkání'!U16+'5.utkání'!U16+'6.utkání'!U16+'7.utkání'!U16+'8.utkání'!U16</f>
        <v>28</v>
      </c>
      <c r="V24" s="117">
        <f>'1.utkání'!V16+'2.utkání'!V16+'3.utkání'!V16+'4.utkání'!V16+'5.utkání'!V16+'6.utkání'!V16+'7.utkání'!V16+'8.utkání'!V16</f>
        <v>25</v>
      </c>
      <c r="W24" s="117">
        <f>'1.utkání'!W16+'2.utkání'!W16+'3.utkání'!W16+'4.utkání'!W16+'5.utkání'!W16+'6.utkání'!W16+'7.utkání'!W16+'8.utkání'!W16</f>
        <v>20</v>
      </c>
      <c r="X24" s="117">
        <f>'1.utkání'!X16+'2.utkání'!X16+'3.utkání'!X16+'4.utkání'!X16+'5.utkání'!X16+'6.utkání'!X16+'7.utkání'!X16+'8.utkání'!X16</f>
        <v>28</v>
      </c>
      <c r="Y24" s="117">
        <f>'1.utkání'!Y16+'2.utkání'!Y16+'3.utkání'!Y16+'4.utkání'!Y16+'5.utkání'!Y16+'6.utkání'!Y16+'7.utkání'!Y16+'8.utkání'!Y16</f>
        <v>6</v>
      </c>
      <c r="Z24" s="117">
        <f>'1.utkání'!Z16+'2.utkání'!Z16+'3.utkání'!Z16+'4.utkání'!Z16+'5.utkání'!Z16+'6.utkání'!Z16+'7.utkání'!Z16+'8.utkání'!Z16</f>
        <v>6</v>
      </c>
      <c r="AA24" s="118">
        <f>(E24*2)+(H24*2)+(K24*3)+(Q24*1)</f>
        <v>128</v>
      </c>
      <c r="AB24" s="119">
        <f>C24/AA24</f>
        <v>2.140625</v>
      </c>
    </row>
    <row r="25" spans="1:28" s="29" customFormat="1" ht="13.5">
      <c r="A25" s="26"/>
      <c r="B25" s="27"/>
      <c r="C25" s="28"/>
      <c r="D25" s="129">
        <f>(D24-E24)*(-2)+(E24*2)</f>
        <v>28</v>
      </c>
      <c r="E25" s="130"/>
      <c r="F25" s="124"/>
      <c r="G25" s="129">
        <f>(G24-H24)*(-1)+(H24*2)</f>
        <v>12</v>
      </c>
      <c r="H25" s="130"/>
      <c r="I25" s="124"/>
      <c r="J25" s="129">
        <f>(J24-K24)*(-1)+(K24*3)</f>
        <v>15</v>
      </c>
      <c r="K25" s="130"/>
      <c r="L25" s="127"/>
      <c r="M25" s="129">
        <f t="shared" si="1"/>
        <v>55</v>
      </c>
      <c r="N25" s="130"/>
      <c r="O25" s="124"/>
      <c r="P25" s="129">
        <f>(P24-Q24)*(-1)+(Q24*1)</f>
        <v>11</v>
      </c>
      <c r="Q25" s="130"/>
      <c r="R25" s="124"/>
      <c r="S25" s="21">
        <f>S24*1</f>
        <v>14</v>
      </c>
      <c r="T25" s="21">
        <f>T24*1</f>
        <v>2</v>
      </c>
      <c r="U25" s="21">
        <f>U24*(1)</f>
        <v>28</v>
      </c>
      <c r="V25" s="22">
        <f>V24*(-1)</f>
        <v>-25</v>
      </c>
      <c r="W25" s="23">
        <f>W24*(1)</f>
        <v>20</v>
      </c>
      <c r="X25" s="21">
        <f>X24*(1)</f>
        <v>28</v>
      </c>
      <c r="Y25" s="22">
        <f>Y24*(-1)</f>
        <v>-6</v>
      </c>
      <c r="Z25" s="73">
        <f>Z24*(-1)</f>
        <v>-6</v>
      </c>
      <c r="AA25" s="80">
        <f>SUM(M25:Z25)</f>
        <v>121</v>
      </c>
      <c r="AB25" s="76">
        <f>C24/AA25</f>
        <v>2.2644628099173554</v>
      </c>
    </row>
    <row r="26" spans="1:28" s="4" customFormat="1" ht="12.75">
      <c r="A26" s="5">
        <v>9</v>
      </c>
      <c r="B26" s="6" t="s">
        <v>18</v>
      </c>
      <c r="C26" s="61">
        <f>'1.utkání'!C18+'2.utkání'!C18+'3.utkání'!C18+'4.utkání'!C18+'5.utkání'!C18+'6.utkání'!C18+'7.utkání'!C18+'8.utkání'!C18</f>
        <v>249</v>
      </c>
      <c r="D26" s="115">
        <f>'1.utkání'!D18+'2.utkání'!D18+'3.utkání'!D18+'4.utkání'!D18+'5.utkání'!D18+'6.utkání'!D18+'7.utkání'!D18+'8.utkání'!D18</f>
        <v>45</v>
      </c>
      <c r="E26" s="116">
        <f>'1.utkání'!E18+'2.utkání'!E18+'3.utkání'!E18+'4.utkání'!E18+'5.utkání'!E18+'6.utkání'!E18+'7.utkání'!E18+'8.utkání'!E18</f>
        <v>27</v>
      </c>
      <c r="F26" s="123">
        <f>(E26/D26)</f>
        <v>0.6</v>
      </c>
      <c r="G26" s="115">
        <f>'1.utkání'!G18+'2.utkání'!G18+'3.utkání'!G18+'4.utkání'!G18+'5.utkání'!G18+'6.utkání'!G18+'7.utkání'!G18+'8.utkání'!G18</f>
        <v>27</v>
      </c>
      <c r="H26" s="116">
        <f>'1.utkání'!H18+'2.utkání'!H18+'3.utkání'!H18+'4.utkání'!H18+'5.utkání'!H18+'6.utkání'!H18+'7.utkání'!H18+'8.utkání'!H18</f>
        <v>10</v>
      </c>
      <c r="I26" s="123">
        <f>(H26/G26)</f>
        <v>0.37037037037037035</v>
      </c>
      <c r="J26" s="115">
        <f>'1.utkání'!J18+'2.utkání'!J18+'3.utkání'!J18+'4.utkání'!J18+'5.utkání'!J18+'6.utkání'!J18+'7.utkání'!J18+'8.utkání'!J18</f>
        <v>2</v>
      </c>
      <c r="K26" s="116">
        <f>'1.utkání'!K18+'2.utkání'!K18+'3.utkání'!K18+'4.utkání'!K18+'5.utkání'!K18+'6.utkání'!K18+'7.utkání'!K18+'8.utkání'!K18</f>
        <v>1</v>
      </c>
      <c r="L26" s="123">
        <f>(K26/J26)</f>
        <v>0.5</v>
      </c>
      <c r="M26" s="115">
        <f>'1.utkání'!M18+'2.utkání'!M18+'3.utkání'!M18+'4.utkání'!M18+'5.utkání'!M18+'6.utkání'!M18+'7.utkání'!M18+'8.utkání'!M18</f>
        <v>74</v>
      </c>
      <c r="N26" s="116">
        <f>'1.utkání'!N18+'2.utkání'!N18+'3.utkání'!N18+'4.utkání'!N18+'5.utkání'!N18+'6.utkání'!N18+'7.utkání'!N18+'8.utkání'!N18</f>
        <v>38</v>
      </c>
      <c r="O26" s="123">
        <f>(N26/M26)</f>
        <v>0.5135135135135135</v>
      </c>
      <c r="P26" s="115">
        <f>'1.utkání'!P18+'2.utkání'!P18+'3.utkání'!P18+'4.utkání'!P18+'5.utkání'!P18+'6.utkání'!P18+'7.utkání'!P18+'8.utkání'!P18</f>
        <v>30</v>
      </c>
      <c r="Q26" s="116">
        <f>'1.utkání'!Q18+'2.utkání'!Q18+'3.utkání'!Q18+'4.utkání'!Q18+'5.utkání'!Q18+'6.utkání'!Q18+'7.utkání'!Q18+'8.utkání'!Q18</f>
        <v>19</v>
      </c>
      <c r="R26" s="123">
        <f>(Q26/P26)</f>
        <v>0.6333333333333333</v>
      </c>
      <c r="S26" s="117">
        <f>'1.utkání'!S18+'2.utkání'!S18+'3.utkání'!S18+'4.utkání'!S18+'5.utkání'!S18+'6.utkání'!S18+'7.utkání'!S18+'8.utkání'!S18</f>
        <v>50</v>
      </c>
      <c r="T26" s="117">
        <f>'1.utkání'!T18+'2.utkání'!T18+'3.utkání'!T18+'4.utkání'!T18+'5.utkání'!T18+'6.utkání'!T18+'7.utkání'!T18+'8.utkání'!T18</f>
        <v>18</v>
      </c>
      <c r="U26" s="117">
        <f>'1.utkání'!U18+'2.utkání'!U18+'3.utkání'!U18+'4.utkání'!U18+'5.utkání'!U18+'6.utkání'!U18+'7.utkání'!U18+'8.utkání'!U18</f>
        <v>28</v>
      </c>
      <c r="V26" s="117">
        <f>'1.utkání'!V18+'2.utkání'!V18+'3.utkání'!V18+'4.utkání'!V18+'5.utkání'!V18+'6.utkání'!V18+'7.utkání'!V18+'8.utkání'!V18</f>
        <v>25</v>
      </c>
      <c r="W26" s="117">
        <f>'1.utkání'!W18+'2.utkání'!W18+'3.utkání'!W18+'4.utkání'!W18+'5.utkání'!W18+'6.utkání'!W18+'7.utkání'!W18+'8.utkání'!W18</f>
        <v>7</v>
      </c>
      <c r="X26" s="117">
        <f>'1.utkání'!X18+'2.utkání'!X18+'3.utkání'!X18+'4.utkání'!X18+'5.utkání'!X18+'6.utkání'!X18+'7.utkání'!X18+'8.utkání'!X18</f>
        <v>26</v>
      </c>
      <c r="Y26" s="117">
        <f>'1.utkání'!Y18+'2.utkání'!Y18+'3.utkání'!Y18+'4.utkání'!Y18+'5.utkání'!Y18+'6.utkání'!Y18+'7.utkání'!Y18+'8.utkání'!Y18</f>
        <v>11</v>
      </c>
      <c r="Z26" s="117">
        <f>'1.utkání'!Z18+'2.utkání'!Z18+'3.utkání'!Z18+'4.utkání'!Z18+'5.utkání'!Z18+'6.utkání'!Z18+'7.utkání'!Z18+'8.utkání'!Z18</f>
        <v>10</v>
      </c>
      <c r="AA26" s="118">
        <f>(E26*2)+(H26*2)+(K26*3)+(Q26*1)</f>
        <v>96</v>
      </c>
      <c r="AB26" s="119">
        <f>C26/AA26</f>
        <v>2.59375</v>
      </c>
    </row>
    <row r="27" spans="1:28" s="29" customFormat="1" ht="13.5">
      <c r="A27" s="26"/>
      <c r="B27" s="27"/>
      <c r="C27" s="28"/>
      <c r="D27" s="129">
        <f>(D26-E26)*(-2)+(E26*2)</f>
        <v>18</v>
      </c>
      <c r="E27" s="130"/>
      <c r="F27" s="124"/>
      <c r="G27" s="129">
        <f>(G26-H26)*(-1)+(H26*2)</f>
        <v>3</v>
      </c>
      <c r="H27" s="130"/>
      <c r="I27" s="124"/>
      <c r="J27" s="129">
        <f>(J26-K26)*(-1)+(K26*3)</f>
        <v>2</v>
      </c>
      <c r="K27" s="130"/>
      <c r="L27" s="127"/>
      <c r="M27" s="129">
        <f t="shared" si="1"/>
        <v>23</v>
      </c>
      <c r="N27" s="130"/>
      <c r="O27" s="124"/>
      <c r="P27" s="129">
        <f>(P26-Q26)*(-1)+(Q26*1)</f>
        <v>8</v>
      </c>
      <c r="Q27" s="130"/>
      <c r="R27" s="124"/>
      <c r="S27" s="21">
        <f>S26*1</f>
        <v>50</v>
      </c>
      <c r="T27" s="21">
        <f>T26*1</f>
        <v>18</v>
      </c>
      <c r="U27" s="21">
        <f>U26*(1)</f>
        <v>28</v>
      </c>
      <c r="V27" s="22">
        <f>V26*(-1)</f>
        <v>-25</v>
      </c>
      <c r="W27" s="23">
        <f>W26*(1)</f>
        <v>7</v>
      </c>
      <c r="X27" s="21">
        <f>X26*(1)</f>
        <v>26</v>
      </c>
      <c r="Y27" s="22">
        <f>Y26*(-1)</f>
        <v>-11</v>
      </c>
      <c r="Z27" s="73">
        <f>Z26*(-1)</f>
        <v>-10</v>
      </c>
      <c r="AA27" s="80">
        <f>SUM(M27:Z27)</f>
        <v>114</v>
      </c>
      <c r="AB27" s="76">
        <f>C26/AA27</f>
        <v>2.1842105263157894</v>
      </c>
    </row>
    <row r="28" spans="1:28" s="4" customFormat="1" ht="12.75">
      <c r="A28" s="5">
        <v>10</v>
      </c>
      <c r="B28" s="6" t="s">
        <v>14</v>
      </c>
      <c r="C28" s="61">
        <f>'1.utkání'!C20+'2.utkání'!C20+'3.utkání'!C20+'4.utkání'!C20+'5.utkání'!C20+'6.utkání'!C20+'7.utkání'!C20+'8.utkání'!C20</f>
        <v>104</v>
      </c>
      <c r="D28" s="115">
        <f>'1.utkání'!D20+'2.utkání'!D20+'3.utkání'!D20+'4.utkání'!D20+'5.utkání'!D20+'6.utkání'!D20+'7.utkání'!D20+'8.utkání'!D20</f>
        <v>5</v>
      </c>
      <c r="E28" s="116">
        <f>'1.utkání'!E20+'2.utkání'!E20+'3.utkání'!E20+'4.utkání'!E20+'5.utkání'!E20+'6.utkání'!E20+'7.utkání'!E20+'8.utkání'!E20</f>
        <v>4</v>
      </c>
      <c r="F28" s="123">
        <f>(E28/D28)</f>
        <v>0.8</v>
      </c>
      <c r="G28" s="115">
        <f>'1.utkání'!G20+'2.utkání'!G20+'3.utkání'!G20+'4.utkání'!G20+'5.utkání'!G20+'6.utkání'!G20+'7.utkání'!G20+'8.utkání'!G20</f>
        <v>15</v>
      </c>
      <c r="H28" s="116">
        <f>'1.utkání'!H20+'2.utkání'!H20+'3.utkání'!H20+'4.utkání'!H20+'5.utkání'!H20+'6.utkání'!H20+'7.utkání'!H20+'8.utkání'!H20</f>
        <v>7</v>
      </c>
      <c r="I28" s="123">
        <f>(H28/G28)</f>
        <v>0.4666666666666667</v>
      </c>
      <c r="J28" s="115">
        <f>'1.utkání'!J20+'2.utkání'!J20+'3.utkání'!J20+'4.utkání'!J20+'5.utkání'!J20+'6.utkání'!J20+'7.utkání'!J20+'8.utkání'!J20</f>
        <v>9</v>
      </c>
      <c r="K28" s="116">
        <f>'1.utkání'!K20+'2.utkání'!K20+'3.utkání'!K20+'4.utkání'!K20+'5.utkání'!K20+'6.utkání'!K20+'7.utkání'!K20+'8.utkání'!K20</f>
        <v>4</v>
      </c>
      <c r="L28" s="123">
        <f>(K28/J28)</f>
        <v>0.4444444444444444</v>
      </c>
      <c r="M28" s="115">
        <f>'1.utkání'!M20+'2.utkání'!M20+'3.utkání'!M20+'4.utkání'!M20+'5.utkání'!M20+'6.utkání'!M20+'7.utkání'!M20+'8.utkání'!M20</f>
        <v>29</v>
      </c>
      <c r="N28" s="116">
        <f>'1.utkání'!N20+'2.utkání'!N20+'3.utkání'!N20+'4.utkání'!N20+'5.utkání'!N20+'6.utkání'!N20+'7.utkání'!N20+'8.utkání'!N20</f>
        <v>15</v>
      </c>
      <c r="O28" s="123">
        <f>(N28/M28)</f>
        <v>0.5172413793103449</v>
      </c>
      <c r="P28" s="115">
        <f>'1.utkání'!P20+'2.utkání'!P20+'3.utkání'!P20+'4.utkání'!P20+'5.utkání'!P20+'6.utkání'!P20+'7.utkání'!P20+'8.utkání'!P20</f>
        <v>2</v>
      </c>
      <c r="Q28" s="116">
        <f>'1.utkání'!Q20+'2.utkání'!Q20+'3.utkání'!Q20+'4.utkání'!Q20+'5.utkání'!Q20+'6.utkání'!Q20+'7.utkání'!Q20+'8.utkání'!Q20</f>
        <v>1</v>
      </c>
      <c r="R28" s="123">
        <f>(Q28/P28)</f>
        <v>0.5</v>
      </c>
      <c r="S28" s="117">
        <f>'1.utkání'!S20+'2.utkání'!S20+'3.utkání'!S20+'4.utkání'!S20+'5.utkání'!S20+'6.utkání'!S20+'7.utkání'!S20+'8.utkání'!S20</f>
        <v>5</v>
      </c>
      <c r="T28" s="117">
        <f>'1.utkání'!T20+'2.utkání'!T20+'3.utkání'!T20+'4.utkání'!T20+'5.utkání'!T20+'6.utkání'!T20+'7.utkání'!T20+'8.utkání'!T20</f>
        <v>0</v>
      </c>
      <c r="U28" s="117">
        <f>'1.utkání'!U20+'2.utkání'!U20+'3.utkání'!U20+'4.utkání'!U20+'5.utkání'!U20+'6.utkání'!U20+'7.utkání'!U20+'8.utkání'!U20</f>
        <v>11</v>
      </c>
      <c r="V28" s="117">
        <f>'1.utkání'!V20+'2.utkání'!V20+'3.utkání'!V20+'4.utkání'!V20+'5.utkání'!V20+'6.utkání'!V20+'7.utkání'!V20+'8.utkání'!V20</f>
        <v>10</v>
      </c>
      <c r="W28" s="117">
        <f>'1.utkání'!W20+'2.utkání'!W20+'3.utkání'!W20+'4.utkání'!W20+'5.utkání'!W20+'6.utkání'!W20+'7.utkání'!W20+'8.utkání'!W20</f>
        <v>1</v>
      </c>
      <c r="X28" s="117">
        <f>'1.utkání'!X20+'2.utkání'!X20+'3.utkání'!X20+'4.utkání'!X20+'5.utkání'!X20+'6.utkání'!X20+'7.utkání'!X20+'8.utkání'!X20</f>
        <v>2</v>
      </c>
      <c r="Y28" s="117">
        <f>'1.utkání'!Y20+'2.utkání'!Y20+'3.utkání'!Y20+'4.utkání'!Y20+'5.utkání'!Y20+'6.utkání'!Y20+'7.utkání'!Y20+'8.utkání'!Y20</f>
        <v>5</v>
      </c>
      <c r="Z28" s="117">
        <f>'1.utkání'!Z20+'2.utkání'!Z20+'3.utkání'!Z20+'4.utkání'!Z20+'5.utkání'!Z20+'6.utkání'!Z20+'7.utkání'!Z20+'8.utkání'!Z20</f>
        <v>6</v>
      </c>
      <c r="AA28" s="118">
        <f>(E28*2)+(H28*2)+(K28*3)+(Q28*1)</f>
        <v>35</v>
      </c>
      <c r="AB28" s="119">
        <f>C28/AA28</f>
        <v>2.9714285714285715</v>
      </c>
    </row>
    <row r="29" spans="1:28" s="29" customFormat="1" ht="13.5">
      <c r="A29" s="26"/>
      <c r="B29" s="27"/>
      <c r="C29" s="28"/>
      <c r="D29" s="129">
        <f>(D28-E28)*(-2)+(E28*2)</f>
        <v>6</v>
      </c>
      <c r="E29" s="130"/>
      <c r="F29" s="124"/>
      <c r="G29" s="129">
        <f>(G28-H28)*(-1)+(H28*2)</f>
        <v>6</v>
      </c>
      <c r="H29" s="130"/>
      <c r="I29" s="124"/>
      <c r="J29" s="129">
        <f>(J28-K28)*(-1)+(K28*3)</f>
        <v>7</v>
      </c>
      <c r="K29" s="130"/>
      <c r="L29" s="127"/>
      <c r="M29" s="129">
        <f t="shared" si="1"/>
        <v>19</v>
      </c>
      <c r="N29" s="130"/>
      <c r="O29" s="124"/>
      <c r="P29" s="129">
        <f>(P28-Q28)*(-1)+(Q28*1)</f>
        <v>0</v>
      </c>
      <c r="Q29" s="130"/>
      <c r="R29" s="124"/>
      <c r="S29" s="21">
        <f>S28*1</f>
        <v>5</v>
      </c>
      <c r="T29" s="21">
        <f>T28*1</f>
        <v>0</v>
      </c>
      <c r="U29" s="21">
        <f>U28*(1)</f>
        <v>11</v>
      </c>
      <c r="V29" s="22">
        <f>V28*(-1)</f>
        <v>-10</v>
      </c>
      <c r="W29" s="23">
        <f>W28*(1)</f>
        <v>1</v>
      </c>
      <c r="X29" s="21">
        <f>X28*(1)</f>
        <v>2</v>
      </c>
      <c r="Y29" s="22">
        <f>Y28*(-1)</f>
        <v>-5</v>
      </c>
      <c r="Z29" s="73">
        <f>Z28*(-1)</f>
        <v>-6</v>
      </c>
      <c r="AA29" s="80">
        <f>SUM(M29:Z29)</f>
        <v>17</v>
      </c>
      <c r="AB29" s="76">
        <f>C28/AA29</f>
        <v>6.117647058823529</v>
      </c>
    </row>
    <row r="30" spans="1:28" s="4" customFormat="1" ht="12.75">
      <c r="A30" s="5">
        <v>11</v>
      </c>
      <c r="B30" s="6" t="s">
        <v>16</v>
      </c>
      <c r="C30" s="61">
        <f>'1.utkání'!C22+'2.utkání'!C22+'3.utkání'!C22+'4.utkání'!C22+'5.utkání'!C22+'6.utkání'!C22+'7.utkání'!C22+'8.utkání'!C22</f>
        <v>118</v>
      </c>
      <c r="D30" s="115">
        <f>'1.utkání'!D22+'2.utkání'!D22+'3.utkání'!D22+'4.utkání'!D22+'5.utkání'!D22+'6.utkání'!D22+'7.utkání'!D22+'8.utkání'!D22</f>
        <v>5</v>
      </c>
      <c r="E30" s="116">
        <f>'1.utkání'!E22+'2.utkání'!E22+'3.utkání'!E22+'4.utkání'!E22+'5.utkání'!E22+'6.utkání'!E22+'7.utkání'!E22+'8.utkání'!E22</f>
        <v>4</v>
      </c>
      <c r="F30" s="123">
        <f>(E30/D30)</f>
        <v>0.8</v>
      </c>
      <c r="G30" s="115">
        <f>'1.utkání'!G22+'2.utkání'!G22+'3.utkání'!G22+'4.utkání'!G22+'5.utkání'!G22+'6.utkání'!G22+'7.utkání'!G22+'8.utkání'!G22</f>
        <v>20</v>
      </c>
      <c r="H30" s="116">
        <f>'1.utkání'!H22+'2.utkání'!H22+'3.utkání'!H22+'4.utkání'!H22+'5.utkání'!H22+'6.utkání'!H22+'7.utkání'!H22+'8.utkání'!H22</f>
        <v>3</v>
      </c>
      <c r="I30" s="123">
        <f>(H30/G30)</f>
        <v>0.15</v>
      </c>
      <c r="J30" s="115">
        <f>'1.utkání'!J22+'2.utkání'!J22+'3.utkání'!J22+'4.utkání'!J22+'5.utkání'!J22+'6.utkání'!J22+'7.utkání'!J22+'8.utkání'!J22</f>
        <v>9</v>
      </c>
      <c r="K30" s="116">
        <f>'1.utkání'!K22+'2.utkání'!K22+'3.utkání'!K22+'4.utkání'!K22+'5.utkání'!K22+'6.utkání'!K22+'7.utkání'!K22+'8.utkání'!K22</f>
        <v>1</v>
      </c>
      <c r="L30" s="123">
        <f>(K30/J30)</f>
        <v>0.1111111111111111</v>
      </c>
      <c r="M30" s="115">
        <f>'1.utkání'!M22+'2.utkání'!M22+'3.utkání'!M22+'4.utkání'!M22+'5.utkání'!M22+'6.utkání'!M22+'7.utkání'!M22+'8.utkání'!M22</f>
        <v>34</v>
      </c>
      <c r="N30" s="116">
        <f>'1.utkání'!N22+'2.utkání'!N22+'3.utkání'!N22+'4.utkání'!N22+'5.utkání'!N22+'6.utkání'!N22+'7.utkání'!N22+'8.utkání'!N22</f>
        <v>8</v>
      </c>
      <c r="O30" s="123">
        <f>(N30/M30)</f>
        <v>0.23529411764705882</v>
      </c>
      <c r="P30" s="115">
        <f>'1.utkání'!P22+'2.utkání'!P22+'3.utkání'!P22+'4.utkání'!P22+'5.utkání'!P22+'6.utkání'!P22+'7.utkání'!P22+'8.utkání'!P22</f>
        <v>22</v>
      </c>
      <c r="Q30" s="116">
        <f>'1.utkání'!Q22+'2.utkání'!Q22+'3.utkání'!Q22+'4.utkání'!Q22+'5.utkání'!Q22+'6.utkání'!Q22+'7.utkání'!Q22+'8.utkání'!Q22</f>
        <v>20</v>
      </c>
      <c r="R30" s="123">
        <f>(Q30/P30)</f>
        <v>0.9090909090909091</v>
      </c>
      <c r="S30" s="117">
        <f>'1.utkání'!S22+'2.utkání'!S22+'3.utkání'!S22+'4.utkání'!S22+'5.utkání'!S22+'6.utkání'!S22+'7.utkání'!S22+'8.utkání'!S22</f>
        <v>4</v>
      </c>
      <c r="T30" s="117">
        <f>'1.utkání'!T22+'2.utkání'!T22+'3.utkání'!T22+'4.utkání'!T22+'5.utkání'!T22+'6.utkání'!T22+'7.utkání'!T22+'8.utkání'!T22</f>
        <v>6</v>
      </c>
      <c r="U30" s="117">
        <f>'1.utkání'!U22+'2.utkání'!U22+'3.utkání'!U22+'4.utkání'!U22+'5.utkání'!U22+'6.utkání'!U22+'7.utkání'!U22+'8.utkání'!U22</f>
        <v>14</v>
      </c>
      <c r="V30" s="117">
        <f>'1.utkání'!V22+'2.utkání'!V22+'3.utkání'!V22+'4.utkání'!V22+'5.utkání'!V22+'6.utkání'!V22+'7.utkání'!V22+'8.utkání'!V22</f>
        <v>10</v>
      </c>
      <c r="W30" s="117">
        <f>'1.utkání'!W22+'2.utkání'!W22+'3.utkání'!W22+'4.utkání'!W22+'5.utkání'!W22+'6.utkání'!W22+'7.utkání'!W22+'8.utkání'!W22</f>
        <v>4</v>
      </c>
      <c r="X30" s="117">
        <f>'1.utkání'!X22+'2.utkání'!X22+'3.utkání'!X22+'4.utkání'!X22+'5.utkání'!X22+'6.utkání'!X22+'7.utkání'!X22+'8.utkání'!X22</f>
        <v>27</v>
      </c>
      <c r="Y30" s="117">
        <f>'1.utkání'!Y22+'2.utkání'!Y22+'3.utkání'!Y22+'4.utkání'!Y22+'5.utkání'!Y22+'6.utkání'!Y22+'7.utkání'!Y22+'8.utkání'!Y22</f>
        <v>4</v>
      </c>
      <c r="Z30" s="117">
        <f>'1.utkání'!Z22+'2.utkání'!Z22+'3.utkání'!Z22+'4.utkání'!Z22+'5.utkání'!Z22+'6.utkání'!Z22+'7.utkání'!Z22+'8.utkání'!Z22</f>
        <v>9</v>
      </c>
      <c r="AA30" s="118">
        <f>(E30*2)+(H30*2)+(K30*3)+(Q30*1)</f>
        <v>37</v>
      </c>
      <c r="AB30" s="119">
        <f>C30/AA30</f>
        <v>3.189189189189189</v>
      </c>
    </row>
    <row r="31" spans="1:28" s="29" customFormat="1" ht="13.5">
      <c r="A31" s="26"/>
      <c r="B31" s="27"/>
      <c r="C31" s="28"/>
      <c r="D31" s="129">
        <f>(D30-E30)*(-2)+(E30*2)</f>
        <v>6</v>
      </c>
      <c r="E31" s="130"/>
      <c r="F31" s="124"/>
      <c r="G31" s="129">
        <f>(G30-H30)*(-1)+(H30*2)</f>
        <v>-11</v>
      </c>
      <c r="H31" s="130"/>
      <c r="I31" s="124"/>
      <c r="J31" s="129">
        <f>(J30-K30)*(-1)+(K30*3)</f>
        <v>-5</v>
      </c>
      <c r="K31" s="130"/>
      <c r="L31" s="127"/>
      <c r="M31" s="129">
        <f t="shared" si="1"/>
        <v>-10</v>
      </c>
      <c r="N31" s="130"/>
      <c r="O31" s="124"/>
      <c r="P31" s="129">
        <f>(P30-Q30)*(-1)+(Q30*1)</f>
        <v>18</v>
      </c>
      <c r="Q31" s="130"/>
      <c r="R31" s="124"/>
      <c r="S31" s="21">
        <f>S30*1</f>
        <v>4</v>
      </c>
      <c r="T31" s="21">
        <f>T30*1</f>
        <v>6</v>
      </c>
      <c r="U31" s="21">
        <f>U30*(1)</f>
        <v>14</v>
      </c>
      <c r="V31" s="22">
        <f>V30*(-1)</f>
        <v>-10</v>
      </c>
      <c r="W31" s="23">
        <f>W30*(1)</f>
        <v>4</v>
      </c>
      <c r="X31" s="21">
        <f>X30*(1)</f>
        <v>27</v>
      </c>
      <c r="Y31" s="22">
        <f>Y30*(-1)</f>
        <v>-4</v>
      </c>
      <c r="Z31" s="73">
        <f>Z30*(-1)</f>
        <v>-9</v>
      </c>
      <c r="AA31" s="80">
        <f>SUM(M31:Z31)</f>
        <v>40</v>
      </c>
      <c r="AB31" s="76">
        <f>C30/AA31</f>
        <v>2.95</v>
      </c>
    </row>
    <row r="32" spans="1:28" s="4" customFormat="1" ht="12.75">
      <c r="A32" s="5">
        <v>12</v>
      </c>
      <c r="B32" s="6" t="s">
        <v>17</v>
      </c>
      <c r="C32" s="61">
        <f>'1.utkání'!C24+'2.utkání'!C24+'3.utkání'!C24+'4.utkání'!C24+'5.utkání'!C24+'6.utkání'!C24+'7.utkání'!C24+'8.utkání'!C24</f>
        <v>114</v>
      </c>
      <c r="D32" s="115">
        <f>'1.utkání'!D24+'2.utkání'!D24+'3.utkání'!D24+'4.utkání'!D24+'5.utkání'!D24+'6.utkání'!D24+'7.utkání'!D24+'8.utkání'!D24</f>
        <v>19</v>
      </c>
      <c r="E32" s="116">
        <f>'1.utkání'!E24+'2.utkání'!E24+'3.utkání'!E24+'4.utkání'!E24+'5.utkání'!E24+'6.utkání'!E24+'7.utkání'!E24+'8.utkání'!E24</f>
        <v>9</v>
      </c>
      <c r="F32" s="123">
        <f>(E32/D32)</f>
        <v>0.47368421052631576</v>
      </c>
      <c r="G32" s="115">
        <f>'1.utkání'!G24+'2.utkání'!G24+'3.utkání'!G24+'4.utkání'!G24+'5.utkání'!G24+'6.utkání'!G24+'7.utkání'!G24+'8.utkání'!G24</f>
        <v>19</v>
      </c>
      <c r="H32" s="116">
        <f>'1.utkání'!H24+'2.utkání'!H24+'3.utkání'!H24+'4.utkání'!H24+'5.utkání'!H24+'6.utkání'!H24+'7.utkání'!H24+'8.utkání'!H24</f>
        <v>10</v>
      </c>
      <c r="I32" s="123">
        <f>(H32/G32)</f>
        <v>0.5263157894736842</v>
      </c>
      <c r="J32" s="115">
        <f>'1.utkání'!J24+'2.utkání'!J24+'3.utkání'!J24+'4.utkání'!J24+'5.utkání'!J24+'6.utkání'!J24+'7.utkání'!J24+'8.utkání'!J24</f>
        <v>0</v>
      </c>
      <c r="K32" s="116">
        <f>'1.utkání'!K24+'2.utkání'!K24+'3.utkání'!K24+'4.utkání'!K24+'5.utkání'!K24+'6.utkání'!K24+'7.utkání'!K24+'8.utkání'!K24</f>
        <v>0</v>
      </c>
      <c r="L32" s="123" t="e">
        <f>(K32/J32)</f>
        <v>#DIV/0!</v>
      </c>
      <c r="M32" s="115">
        <f>'1.utkání'!M24+'2.utkání'!M24+'3.utkání'!M24+'4.utkání'!M24+'5.utkání'!M24+'6.utkání'!M24+'7.utkání'!M24+'8.utkání'!M24</f>
        <v>38</v>
      </c>
      <c r="N32" s="116">
        <f>'1.utkání'!N24+'2.utkání'!N24+'3.utkání'!N24+'4.utkání'!N24+'5.utkání'!N24+'6.utkání'!N24+'7.utkání'!N24+'8.utkání'!N24</f>
        <v>19</v>
      </c>
      <c r="O32" s="123">
        <f>(N32/M32)</f>
        <v>0.5</v>
      </c>
      <c r="P32" s="115">
        <f>'1.utkání'!P24+'2.utkání'!P24+'3.utkání'!P24+'4.utkání'!P24+'5.utkání'!P24+'6.utkání'!P24+'7.utkání'!P24+'8.utkání'!P24</f>
        <v>12</v>
      </c>
      <c r="Q32" s="116">
        <f>'1.utkání'!Q24+'2.utkání'!Q24+'3.utkání'!Q24+'4.utkání'!Q24+'5.utkání'!Q24+'6.utkání'!Q24+'7.utkání'!Q24+'8.utkání'!Q24</f>
        <v>8</v>
      </c>
      <c r="R32" s="123">
        <f>(Q32/P32)</f>
        <v>0.6666666666666666</v>
      </c>
      <c r="S32" s="117">
        <f>'1.utkání'!S24+'2.utkání'!S24+'3.utkání'!S24+'4.utkání'!S24+'5.utkání'!S24+'6.utkání'!S24+'7.utkání'!S24+'8.utkání'!S24</f>
        <v>13</v>
      </c>
      <c r="T32" s="117">
        <f>'1.utkání'!T24+'2.utkání'!T24+'3.utkání'!T24+'4.utkání'!T24+'5.utkání'!T24+'6.utkání'!T24+'7.utkání'!T24+'8.utkání'!T24</f>
        <v>12</v>
      </c>
      <c r="U32" s="117">
        <f>'1.utkání'!U24+'2.utkání'!U24+'3.utkání'!U24+'4.utkání'!U24+'5.utkání'!U24+'6.utkání'!U24+'7.utkání'!U24+'8.utkání'!U24</f>
        <v>11</v>
      </c>
      <c r="V32" s="117">
        <f>'1.utkání'!V24+'2.utkání'!V24+'3.utkání'!V24+'4.utkání'!V24+'5.utkání'!V24+'6.utkání'!V24+'7.utkání'!V24+'8.utkání'!V24</f>
        <v>15</v>
      </c>
      <c r="W32" s="117">
        <f>'1.utkání'!W24+'2.utkání'!W24+'3.utkání'!W24+'4.utkání'!W24+'5.utkání'!W24+'6.utkání'!W24+'7.utkání'!W24+'8.utkání'!W24</f>
        <v>2</v>
      </c>
      <c r="X32" s="117">
        <f>'1.utkání'!X24+'2.utkání'!X24+'3.utkání'!X24+'4.utkání'!X24+'5.utkání'!X24+'6.utkání'!X24+'7.utkání'!X24+'8.utkání'!X24</f>
        <v>10</v>
      </c>
      <c r="Y32" s="117">
        <f>'1.utkání'!Y24+'2.utkání'!Y24+'3.utkání'!Y24+'4.utkání'!Y24+'5.utkání'!Y24+'6.utkání'!Y24+'7.utkání'!Y24+'8.utkání'!Y24</f>
        <v>5</v>
      </c>
      <c r="Z32" s="117">
        <f>'1.utkání'!Z24+'2.utkání'!Z24+'3.utkání'!Z24+'4.utkání'!Z24+'5.utkání'!Z24+'6.utkání'!Z24+'7.utkání'!Z24+'8.utkání'!Z24</f>
        <v>8</v>
      </c>
      <c r="AA32" s="118">
        <f>(E32*2)+(H32*2)+(K32*3)+(Q32*1)</f>
        <v>46</v>
      </c>
      <c r="AB32" s="119">
        <f>C32/AA32</f>
        <v>2.4782608695652173</v>
      </c>
    </row>
    <row r="33" spans="1:28" s="29" customFormat="1" ht="13.5">
      <c r="A33" s="26"/>
      <c r="B33" s="27"/>
      <c r="C33" s="28"/>
      <c r="D33" s="129">
        <f>(D32-E32)*(-2)+(E32*2)</f>
        <v>-2</v>
      </c>
      <c r="E33" s="130"/>
      <c r="F33" s="124"/>
      <c r="G33" s="129">
        <f>(G32-H32)*(-1)+(H32*2)</f>
        <v>11</v>
      </c>
      <c r="H33" s="130"/>
      <c r="I33" s="124"/>
      <c r="J33" s="129">
        <f>(J32-K32)*(-1)+(K32*3)</f>
        <v>0</v>
      </c>
      <c r="K33" s="130"/>
      <c r="L33" s="127"/>
      <c r="M33" s="129">
        <f t="shared" si="1"/>
        <v>9</v>
      </c>
      <c r="N33" s="130"/>
      <c r="O33" s="124"/>
      <c r="P33" s="129">
        <f>(P32-Q32)*(-1)+(Q32*1)</f>
        <v>4</v>
      </c>
      <c r="Q33" s="130"/>
      <c r="R33" s="124"/>
      <c r="S33" s="21">
        <f>S32*1</f>
        <v>13</v>
      </c>
      <c r="T33" s="21">
        <f>T32*1</f>
        <v>12</v>
      </c>
      <c r="U33" s="21">
        <f>U32*(1)</f>
        <v>11</v>
      </c>
      <c r="V33" s="22">
        <f>V32*(-1)</f>
        <v>-15</v>
      </c>
      <c r="W33" s="23">
        <f>W32*(1)</f>
        <v>2</v>
      </c>
      <c r="X33" s="21">
        <f>X32*(1)</f>
        <v>10</v>
      </c>
      <c r="Y33" s="22">
        <f>Y32*(-1)</f>
        <v>-5</v>
      </c>
      <c r="Z33" s="73">
        <f>Z32*(-1)</f>
        <v>-8</v>
      </c>
      <c r="AA33" s="80">
        <f>SUM(M33:Z33)</f>
        <v>33</v>
      </c>
      <c r="AB33" s="76">
        <f>C32/AA33</f>
        <v>3.4545454545454546</v>
      </c>
    </row>
    <row r="34" spans="1:28" s="4" customFormat="1" ht="12.75">
      <c r="A34" s="5">
        <v>13</v>
      </c>
      <c r="B34" s="6" t="s">
        <v>23</v>
      </c>
      <c r="C34" s="7">
        <f>'1.utkání'!C26+'2.utkání'!C26+'3.utkání'!C26+'4.utkání'!C26+'5.utkání'!C26+'6.utkání'!C26+'7.utkání'!C26+'8.utkání'!C26</f>
        <v>257</v>
      </c>
      <c r="D34" s="8">
        <f>'1.utkání'!D26+'2.utkání'!D26+'3.utkání'!D26+'4.utkání'!D26+'5.utkání'!D26+'6.utkání'!D26+'7.utkání'!D26+'8.utkání'!D26</f>
        <v>19</v>
      </c>
      <c r="E34" s="25">
        <f>'1.utkání'!E26+'2.utkání'!E26+'3.utkání'!E26+'4.utkání'!E26+'5.utkání'!E26+'6.utkání'!E26+'7.utkání'!E26+'8.utkání'!E26</f>
        <v>13</v>
      </c>
      <c r="F34" s="125">
        <f>(E34/D34)</f>
        <v>0.6842105263157895</v>
      </c>
      <c r="G34" s="8">
        <f>'1.utkání'!G26+'2.utkání'!G26+'3.utkání'!G26+'4.utkání'!G26+'5.utkání'!G26+'6.utkání'!G26+'7.utkání'!G26+'8.utkání'!G26</f>
        <v>86</v>
      </c>
      <c r="H34" s="25">
        <f>'1.utkání'!H26+'2.utkání'!H26+'3.utkání'!H26+'4.utkání'!H26+'5.utkání'!H26+'6.utkání'!H26+'7.utkání'!H26+'8.utkání'!H26</f>
        <v>33</v>
      </c>
      <c r="I34" s="123">
        <f>(H34/G34)</f>
        <v>0.38372093023255816</v>
      </c>
      <c r="J34" s="8">
        <f>'1.utkání'!J26+'2.utkání'!J26+'3.utkání'!J26+'4.utkání'!J26+'5.utkání'!J26+'6.utkání'!J26+'7.utkání'!J26+'8.utkání'!J26</f>
        <v>11</v>
      </c>
      <c r="K34" s="25">
        <f>'1.utkání'!K26+'2.utkání'!K26+'3.utkání'!K26+'4.utkání'!K26+'5.utkání'!K26+'6.utkání'!K26+'7.utkání'!K26+'8.utkání'!K26</f>
        <v>6</v>
      </c>
      <c r="L34" s="123">
        <f>(K34/J34)</f>
        <v>0.5454545454545454</v>
      </c>
      <c r="M34" s="8">
        <f>'1.utkání'!M26+'2.utkání'!M26+'3.utkání'!M26+'4.utkání'!M26+'5.utkání'!M26+'6.utkání'!M26+'7.utkání'!M26+'8.utkání'!M26</f>
        <v>116</v>
      </c>
      <c r="N34" s="25">
        <f>'1.utkání'!N26+'2.utkání'!N26+'3.utkání'!N26+'4.utkání'!N26+'5.utkání'!N26+'6.utkání'!N26+'7.utkání'!N26+'8.utkání'!N26</f>
        <v>52</v>
      </c>
      <c r="O34" s="123">
        <f>(N34/M34)</f>
        <v>0.4482758620689655</v>
      </c>
      <c r="P34" s="8">
        <f>'1.utkání'!P26+'2.utkání'!P26+'3.utkání'!P26+'4.utkání'!P26+'5.utkání'!P26+'6.utkání'!P26+'7.utkání'!P26+'8.utkání'!P26</f>
        <v>21</v>
      </c>
      <c r="Q34" s="25">
        <f>'1.utkání'!Q26+'2.utkání'!Q26+'3.utkání'!Q26+'4.utkání'!Q26+'5.utkání'!Q26+'6.utkání'!Q26+'7.utkání'!Q26+'8.utkání'!Q26</f>
        <v>17</v>
      </c>
      <c r="R34" s="123">
        <f>(Q34/P34)</f>
        <v>0.8095238095238095</v>
      </c>
      <c r="S34" s="13">
        <f>'1.utkání'!S26+'2.utkání'!S26+'3.utkání'!S26+'4.utkání'!S26+'5.utkání'!S26+'6.utkání'!S26+'7.utkání'!S26+'8.utkání'!S26</f>
        <v>42</v>
      </c>
      <c r="T34" s="13">
        <f>'1.utkání'!T26+'2.utkání'!T26+'3.utkání'!T26+'4.utkání'!T26+'5.utkání'!T26+'6.utkání'!T26+'7.utkání'!T26+'8.utkání'!T26</f>
        <v>13</v>
      </c>
      <c r="U34" s="13">
        <f>'1.utkání'!U26+'2.utkání'!U26+'3.utkání'!U26+'4.utkání'!U26+'5.utkání'!U26+'6.utkání'!U26+'7.utkání'!U26+'8.utkání'!U26</f>
        <v>15</v>
      </c>
      <c r="V34" s="13">
        <f>'1.utkání'!V26+'2.utkání'!V26+'3.utkání'!V26+'4.utkání'!V26+'5.utkání'!V26+'6.utkání'!V26+'7.utkání'!V26+'8.utkání'!V26</f>
        <v>13</v>
      </c>
      <c r="W34" s="13">
        <f>'1.utkání'!W26+'2.utkání'!W26+'3.utkání'!W26+'4.utkání'!W26+'5.utkání'!W26+'6.utkání'!W26+'7.utkání'!W26+'8.utkání'!W26</f>
        <v>8</v>
      </c>
      <c r="X34" s="13">
        <f>'1.utkání'!X26+'2.utkání'!X26+'3.utkání'!X26+'4.utkání'!X26+'5.utkání'!X26+'6.utkání'!X26+'7.utkání'!X26+'8.utkání'!X26</f>
        <v>20</v>
      </c>
      <c r="Y34" s="13">
        <f>'1.utkání'!Y26+'2.utkání'!Y26+'3.utkání'!Y26+'4.utkání'!Y26+'5.utkání'!Y26+'6.utkání'!Y26+'7.utkání'!Y26+'8.utkání'!Y26</f>
        <v>5</v>
      </c>
      <c r="Z34" s="13">
        <f>'1.utkání'!Z26+'2.utkání'!Z26+'3.utkání'!Z26+'4.utkání'!Z26+'5.utkání'!Z26+'6.utkání'!Z26+'7.utkání'!Z26+'8.utkání'!Z26</f>
        <v>6</v>
      </c>
      <c r="AA34" s="79">
        <f>(E34*2)+(H34*2)+(K34*3)+(Q34*1)</f>
        <v>127</v>
      </c>
      <c r="AB34" s="77">
        <f>C34/AA34</f>
        <v>2.0236220472440944</v>
      </c>
    </row>
    <row r="35" spans="1:28" s="29" customFormat="1" ht="13.5">
      <c r="A35" s="26"/>
      <c r="B35" s="27"/>
      <c r="C35" s="28"/>
      <c r="D35" s="129">
        <f>(D34-E34)*(-2)+(E34*2)</f>
        <v>14</v>
      </c>
      <c r="E35" s="130"/>
      <c r="F35" s="124"/>
      <c r="G35" s="129">
        <f>(G34-H34)*(-1)+(H34*2)</f>
        <v>13</v>
      </c>
      <c r="H35" s="130"/>
      <c r="I35" s="124"/>
      <c r="J35" s="129">
        <f>(J34-K34)*(-1)+(K34*3)</f>
        <v>13</v>
      </c>
      <c r="K35" s="130"/>
      <c r="L35" s="127"/>
      <c r="M35" s="129">
        <f t="shared" si="1"/>
        <v>40</v>
      </c>
      <c r="N35" s="130"/>
      <c r="O35" s="124"/>
      <c r="P35" s="129">
        <f>(P34-Q34)*(-1)+(Q34*1)</f>
        <v>13</v>
      </c>
      <c r="Q35" s="130"/>
      <c r="R35" s="124"/>
      <c r="S35" s="21">
        <f>S34*1</f>
        <v>42</v>
      </c>
      <c r="T35" s="21">
        <f>T34*1</f>
        <v>13</v>
      </c>
      <c r="U35" s="21">
        <f>U34*(1)</f>
        <v>15</v>
      </c>
      <c r="V35" s="22">
        <f>V34*(-1)</f>
        <v>-13</v>
      </c>
      <c r="W35" s="23">
        <f>W34*(1)</f>
        <v>8</v>
      </c>
      <c r="X35" s="21">
        <f>X34*(1)</f>
        <v>20</v>
      </c>
      <c r="Y35" s="22">
        <f>Y34*(-1)</f>
        <v>-5</v>
      </c>
      <c r="Z35" s="73">
        <f>Z34*(-1)</f>
        <v>-6</v>
      </c>
      <c r="AA35" s="80">
        <f>SUM(M35:Z35)</f>
        <v>127</v>
      </c>
      <c r="AB35" s="76">
        <f>C34/AA35</f>
        <v>2.0236220472440944</v>
      </c>
    </row>
    <row r="36" spans="1:28" s="4" customFormat="1" ht="12.75">
      <c r="A36" s="59">
        <v>14</v>
      </c>
      <c r="B36" s="60" t="s">
        <v>22</v>
      </c>
      <c r="C36" s="7">
        <f>'1.utkání'!C28+'2.utkání'!C28+'3.utkání'!C28+'4.utkání'!C28+'5.utkání'!C28+'6.utkání'!C28+'7.utkání'!C28+'8.utkání'!C28</f>
        <v>105</v>
      </c>
      <c r="D36" s="8">
        <f>'1.utkání'!D28+'2.utkání'!D28+'3.utkání'!D28+'4.utkání'!D28+'5.utkání'!D28+'6.utkání'!D28+'7.utkání'!D28+'8.utkání'!D28</f>
        <v>23</v>
      </c>
      <c r="E36" s="25">
        <f>'1.utkání'!E28+'2.utkání'!E28+'3.utkání'!E28+'4.utkání'!E28+'5.utkání'!E28+'6.utkání'!E28+'7.utkání'!E28+'8.utkání'!E28</f>
        <v>14</v>
      </c>
      <c r="F36" s="125">
        <f>(E36/D36)</f>
        <v>0.6086956521739131</v>
      </c>
      <c r="G36" s="8">
        <f>'1.utkání'!G28+'2.utkání'!G28+'3.utkání'!G28+'4.utkání'!G28+'5.utkání'!G28+'6.utkání'!G28+'7.utkání'!G28+'8.utkání'!G28</f>
        <v>9</v>
      </c>
      <c r="H36" s="25">
        <f>'1.utkání'!H28+'2.utkání'!H28+'3.utkání'!H28+'4.utkání'!H28+'5.utkání'!H28+'6.utkání'!H28+'7.utkání'!H28+'8.utkání'!H28</f>
        <v>2</v>
      </c>
      <c r="I36" s="123">
        <f>(H36/G36)</f>
        <v>0.2222222222222222</v>
      </c>
      <c r="J36" s="8">
        <f>'1.utkání'!J28+'2.utkání'!J28+'3.utkání'!J28+'4.utkání'!J28+'5.utkání'!J28+'6.utkání'!J28+'7.utkání'!J28+'8.utkání'!J28</f>
        <v>0</v>
      </c>
      <c r="K36" s="25">
        <f>'1.utkání'!K28+'2.utkání'!K28+'3.utkání'!K28+'4.utkání'!K28+'5.utkání'!K28+'6.utkání'!K28+'7.utkání'!K28+'8.utkání'!K28</f>
        <v>0</v>
      </c>
      <c r="L36" s="123" t="e">
        <f>(K36/J36)</f>
        <v>#DIV/0!</v>
      </c>
      <c r="M36" s="8">
        <f>'1.utkání'!M28+'2.utkání'!M28+'3.utkání'!M28+'4.utkání'!M28+'5.utkání'!M28+'6.utkání'!M28+'7.utkání'!M28+'8.utkání'!M28</f>
        <v>32</v>
      </c>
      <c r="N36" s="25">
        <f>'1.utkání'!N28+'2.utkání'!N28+'3.utkání'!N28+'4.utkání'!N28+'5.utkání'!N28+'6.utkání'!N28+'7.utkání'!N28+'8.utkání'!N28</f>
        <v>16</v>
      </c>
      <c r="O36" s="123">
        <f>(N36/M36)</f>
        <v>0.5</v>
      </c>
      <c r="P36" s="8">
        <f>'1.utkání'!P28+'2.utkání'!P28+'3.utkání'!P28+'4.utkání'!P28+'5.utkání'!P28+'6.utkání'!P28+'7.utkání'!P28+'8.utkání'!P28</f>
        <v>12</v>
      </c>
      <c r="Q36" s="25">
        <f>'1.utkání'!Q28+'2.utkání'!Q28+'3.utkání'!Q28+'4.utkání'!Q28+'5.utkání'!Q28+'6.utkání'!Q28+'7.utkání'!Q28+'8.utkání'!Q28</f>
        <v>9</v>
      </c>
      <c r="R36" s="123">
        <f>(Q36/P36)</f>
        <v>0.75</v>
      </c>
      <c r="S36" s="13">
        <f>'1.utkání'!S28+'2.utkání'!S28+'3.utkání'!S28+'4.utkání'!S28+'5.utkání'!S28+'6.utkání'!S28+'7.utkání'!S28+'8.utkání'!S28</f>
        <v>20</v>
      </c>
      <c r="T36" s="13">
        <f>'1.utkání'!T28+'2.utkání'!T28+'3.utkání'!T28+'4.utkání'!T28+'5.utkání'!T28+'6.utkání'!T28+'7.utkání'!T28+'8.utkání'!T28</f>
        <v>11</v>
      </c>
      <c r="U36" s="13">
        <f>'1.utkání'!U28+'2.utkání'!U28+'3.utkání'!U28+'4.utkání'!U28+'5.utkání'!U28+'6.utkání'!U28+'7.utkání'!U28+'8.utkání'!U28</f>
        <v>3</v>
      </c>
      <c r="V36" s="13">
        <f>'1.utkání'!V28+'2.utkání'!V28+'3.utkání'!V28+'4.utkání'!V28+'5.utkání'!V28+'6.utkání'!V28+'7.utkání'!V28+'8.utkání'!V28</f>
        <v>4</v>
      </c>
      <c r="W36" s="13">
        <f>'1.utkání'!W28+'2.utkání'!W28+'3.utkání'!W28+'4.utkání'!W28+'5.utkání'!W28+'6.utkání'!W28+'7.utkání'!W28+'8.utkání'!W28</f>
        <v>0</v>
      </c>
      <c r="X36" s="13">
        <f>'1.utkání'!X28+'2.utkání'!X28+'3.utkání'!X28+'4.utkání'!X28+'5.utkání'!X28+'6.utkání'!X28+'7.utkání'!X28+'8.utkání'!X28</f>
        <v>8</v>
      </c>
      <c r="Y36" s="13">
        <f>'1.utkání'!Y28+'2.utkání'!Y28+'3.utkání'!Y28+'4.utkání'!Y28+'5.utkání'!Y28+'6.utkání'!Y28+'7.utkání'!Y28+'8.utkání'!Y28</f>
        <v>3</v>
      </c>
      <c r="Z36" s="13">
        <f>'1.utkání'!Z28+'2.utkání'!Z28+'3.utkání'!Z28+'4.utkání'!Z28+'5.utkání'!Z28+'6.utkání'!Z28+'7.utkání'!Z28+'8.utkání'!Z28</f>
        <v>5</v>
      </c>
      <c r="AA36" s="79">
        <f>(E36*2)+(H36*2)+(K36*3)+(Q36*1)</f>
        <v>41</v>
      </c>
      <c r="AB36" s="77">
        <f>C36/AA36</f>
        <v>2.5609756097560976</v>
      </c>
    </row>
    <row r="37" spans="1:28" s="29" customFormat="1" ht="13.5">
      <c r="A37" s="26"/>
      <c r="B37" s="27"/>
      <c r="C37" s="28"/>
      <c r="D37" s="129">
        <f>(D36-E36)*(-2)+(E36*2)</f>
        <v>10</v>
      </c>
      <c r="E37" s="130"/>
      <c r="F37" s="124"/>
      <c r="G37" s="129">
        <f>(G36-H36)*(-1)+(H36*2)</f>
        <v>-3</v>
      </c>
      <c r="H37" s="130"/>
      <c r="I37" s="124"/>
      <c r="J37" s="129">
        <f>(J36-K36)*(-1)+(K36*3)</f>
        <v>0</v>
      </c>
      <c r="K37" s="130"/>
      <c r="L37" s="127"/>
      <c r="M37" s="129">
        <f t="shared" si="1"/>
        <v>7</v>
      </c>
      <c r="N37" s="130"/>
      <c r="O37" s="124"/>
      <c r="P37" s="129">
        <f>(P36-Q36)*(-1)+(Q36*1)</f>
        <v>6</v>
      </c>
      <c r="Q37" s="130"/>
      <c r="R37" s="124"/>
      <c r="S37" s="21">
        <f>S36*1</f>
        <v>20</v>
      </c>
      <c r="T37" s="21">
        <f>T36*1</f>
        <v>11</v>
      </c>
      <c r="U37" s="21">
        <f>U36*(1)</f>
        <v>3</v>
      </c>
      <c r="V37" s="22">
        <f>V36*(-1)</f>
        <v>-4</v>
      </c>
      <c r="W37" s="23">
        <f>W36*(1)</f>
        <v>0</v>
      </c>
      <c r="X37" s="21">
        <f>X36*(1)</f>
        <v>8</v>
      </c>
      <c r="Y37" s="22">
        <f>Y36*(-1)</f>
        <v>-3</v>
      </c>
      <c r="Z37" s="73">
        <f>Z36*(-1)</f>
        <v>-5</v>
      </c>
      <c r="AA37" s="80">
        <f>SUM(M37:Z37)</f>
        <v>43</v>
      </c>
      <c r="AB37" s="76">
        <f>C36/AA37</f>
        <v>2.441860465116279</v>
      </c>
    </row>
    <row r="38" spans="1:28" s="4" customFormat="1" ht="12.75">
      <c r="A38" s="5">
        <v>15</v>
      </c>
      <c r="B38" s="6" t="s">
        <v>20</v>
      </c>
      <c r="C38" s="7">
        <f>'1.utkání'!C30+'2.utkání'!C30+'3.utkání'!C30+'4.utkání'!C30+'5.utkání'!C30+'6.utkání'!C30+'7.utkání'!C30+'8.utkání'!C30</f>
        <v>193</v>
      </c>
      <c r="D38" s="8">
        <f>'1.utkání'!D30+'2.utkání'!D30+'3.utkání'!D30+'4.utkání'!D30+'5.utkání'!D30+'6.utkání'!D30+'7.utkání'!D30+'8.utkání'!D30</f>
        <v>35</v>
      </c>
      <c r="E38" s="25">
        <f>'1.utkání'!E30+'2.utkání'!E30+'3.utkání'!E30+'4.utkání'!E30+'5.utkání'!E30+'6.utkání'!E30+'7.utkání'!E30+'8.utkání'!E30</f>
        <v>23</v>
      </c>
      <c r="F38" s="125">
        <f>(E38/D38)</f>
        <v>0.6571428571428571</v>
      </c>
      <c r="G38" s="8">
        <f>'1.utkání'!G30+'2.utkání'!G30+'3.utkání'!G30+'4.utkání'!G30+'5.utkání'!G30+'6.utkání'!G30+'7.utkání'!G30+'8.utkání'!G30</f>
        <v>21</v>
      </c>
      <c r="H38" s="25">
        <f>'1.utkání'!H30+'2.utkání'!H30+'3.utkání'!H30+'4.utkání'!H30+'5.utkání'!H30+'6.utkání'!H30+'7.utkání'!H30+'8.utkání'!H30</f>
        <v>9</v>
      </c>
      <c r="I38" s="125">
        <f>(H38/G38)</f>
        <v>0.42857142857142855</v>
      </c>
      <c r="J38" s="8">
        <f>'1.utkání'!J30+'2.utkání'!J30+'3.utkání'!J30+'4.utkání'!J30+'5.utkání'!J30+'6.utkání'!J30+'7.utkání'!J30+'8.utkání'!J30</f>
        <v>1</v>
      </c>
      <c r="K38" s="25">
        <f>'1.utkání'!K30+'2.utkání'!K30+'3.utkání'!K30+'4.utkání'!K30+'5.utkání'!K30+'6.utkání'!K30+'7.utkání'!K30+'8.utkání'!K30</f>
        <v>1</v>
      </c>
      <c r="L38" s="125">
        <f>K38/J38</f>
        <v>1</v>
      </c>
      <c r="M38" s="8">
        <f>'1.utkání'!M30+'2.utkání'!M30+'3.utkání'!M30+'4.utkání'!M30+'5.utkání'!M30+'6.utkání'!M30+'7.utkání'!M30+'8.utkání'!M30</f>
        <v>57</v>
      </c>
      <c r="N38" s="25">
        <f>'1.utkání'!N30+'2.utkání'!N30+'3.utkání'!N30+'4.utkání'!N30+'5.utkání'!N30+'6.utkání'!N30+'7.utkání'!N30+'8.utkání'!N30</f>
        <v>33</v>
      </c>
      <c r="O38" s="125">
        <f>(N38/M38)</f>
        <v>0.5789473684210527</v>
      </c>
      <c r="P38" s="8">
        <f>'1.utkání'!P30+'2.utkání'!P30+'3.utkání'!P30+'4.utkání'!P30+'5.utkání'!P30+'6.utkání'!P30+'7.utkání'!P30+'8.utkání'!P30</f>
        <v>30</v>
      </c>
      <c r="Q38" s="25">
        <f>'1.utkání'!Q30+'2.utkání'!Q30+'3.utkání'!Q30+'4.utkání'!Q30+'5.utkání'!Q30+'6.utkání'!Q30+'7.utkání'!Q30+'8.utkání'!Q30</f>
        <v>23</v>
      </c>
      <c r="R38" s="125">
        <f>(Q38/P38)</f>
        <v>0.7666666666666667</v>
      </c>
      <c r="S38" s="13">
        <f>'1.utkání'!S30+'2.utkání'!S30+'3.utkání'!S30+'4.utkání'!S30+'5.utkání'!S30+'6.utkání'!S30+'7.utkání'!S30+'8.utkání'!S30</f>
        <v>17</v>
      </c>
      <c r="T38" s="13">
        <f>'1.utkání'!T30+'2.utkání'!T30+'3.utkání'!T30+'4.utkání'!T30+'5.utkání'!T30+'6.utkání'!T30+'7.utkání'!T30+'8.utkání'!T30</f>
        <v>7</v>
      </c>
      <c r="U38" s="13">
        <f>'1.utkání'!U30+'2.utkání'!U30+'3.utkání'!U30+'4.utkání'!U30+'5.utkání'!U30+'6.utkání'!U30+'7.utkání'!U30+'8.utkání'!U30</f>
        <v>20</v>
      </c>
      <c r="V38" s="13">
        <f>'1.utkání'!V30+'2.utkání'!V30+'3.utkání'!V30+'4.utkání'!V30+'5.utkání'!V30+'6.utkání'!V30+'7.utkání'!V30+'8.utkání'!V30</f>
        <v>14</v>
      </c>
      <c r="W38" s="13">
        <f>'1.utkání'!W30+'2.utkání'!W30+'3.utkání'!W30+'4.utkání'!W30+'5.utkání'!W30+'6.utkání'!W30+'7.utkání'!W30+'8.utkání'!W30</f>
        <v>4</v>
      </c>
      <c r="X38" s="13">
        <f>'1.utkání'!X30+'2.utkání'!X30+'3.utkání'!X30+'4.utkání'!X30+'5.utkání'!X30+'6.utkání'!X30+'7.utkání'!X30+'8.utkání'!X30</f>
        <v>24</v>
      </c>
      <c r="Y38" s="13">
        <f>'1.utkání'!Y30+'2.utkání'!Y30+'3.utkání'!Y30+'4.utkání'!Y30+'5.utkání'!Y30+'6.utkání'!Y30+'7.utkání'!Y30+'8.utkání'!Y30</f>
        <v>15</v>
      </c>
      <c r="Z38" s="13">
        <f>'1.utkání'!Z30+'2.utkání'!Z30+'3.utkání'!Z30+'4.utkání'!Z30+'5.utkání'!Z30+'6.utkání'!Z30+'7.utkání'!Z30+'8.utkání'!Z30</f>
        <v>14</v>
      </c>
      <c r="AA38" s="79">
        <f>(E38*2)+(H38*2)+(K38*3)+(Q38*1)</f>
        <v>90</v>
      </c>
      <c r="AB38" s="77">
        <f>C38/AA38</f>
        <v>2.1444444444444444</v>
      </c>
    </row>
    <row r="39" spans="1:28" s="29" customFormat="1" ht="14.25" thickBot="1">
      <c r="A39" s="30"/>
      <c r="B39" s="31"/>
      <c r="C39" s="32"/>
      <c r="D39" s="153">
        <f>(D38-E38)*(-2)+(E38*2)</f>
        <v>22</v>
      </c>
      <c r="E39" s="154"/>
      <c r="F39" s="126"/>
      <c r="G39" s="153">
        <f>(G38-H38)*(-1)+(H38*2)</f>
        <v>6</v>
      </c>
      <c r="H39" s="154"/>
      <c r="I39" s="34"/>
      <c r="J39" s="153">
        <f>(J38-K38)*(-1)+(K38*3)</f>
        <v>3</v>
      </c>
      <c r="K39" s="154"/>
      <c r="L39" s="35"/>
      <c r="M39" s="153">
        <f t="shared" si="1"/>
        <v>31</v>
      </c>
      <c r="N39" s="154"/>
      <c r="O39" s="34"/>
      <c r="P39" s="153">
        <f>(P38-Q38)*(-1)+(Q38*1)</f>
        <v>16</v>
      </c>
      <c r="Q39" s="154"/>
      <c r="R39" s="34"/>
      <c r="S39" s="36">
        <f>S38*1</f>
        <v>17</v>
      </c>
      <c r="T39" s="36">
        <f>T38*1</f>
        <v>7</v>
      </c>
      <c r="U39" s="36">
        <f>U38*(1)</f>
        <v>20</v>
      </c>
      <c r="V39" s="37">
        <f>V38*(-1)</f>
        <v>-14</v>
      </c>
      <c r="W39" s="38">
        <f>W38*(1)</f>
        <v>4</v>
      </c>
      <c r="X39" s="36">
        <f>X38*(1)</f>
        <v>24</v>
      </c>
      <c r="Y39" s="37">
        <f>Y38*(-1)</f>
        <v>-15</v>
      </c>
      <c r="Z39" s="74">
        <f>Z38*(-1)</f>
        <v>-14</v>
      </c>
      <c r="AA39" s="120">
        <f>SUM(M39:Z39)</f>
        <v>76</v>
      </c>
      <c r="AB39" s="78">
        <f>C38/AA39</f>
        <v>2.539473684210526</v>
      </c>
    </row>
    <row r="40" spans="1:27" s="4" customFormat="1" ht="13.5" thickBot="1">
      <c r="A40" s="39"/>
      <c r="C40" s="40"/>
      <c r="D40" s="41"/>
      <c r="E40" s="42"/>
      <c r="F40" s="40"/>
      <c r="G40" s="41"/>
      <c r="H40" s="42"/>
      <c r="I40" s="40"/>
      <c r="J40" s="41"/>
      <c r="K40" s="42"/>
      <c r="L40" s="40"/>
      <c r="M40" s="41"/>
      <c r="N40" s="42"/>
      <c r="O40" s="40"/>
      <c r="P40" s="41"/>
      <c r="Q40" s="42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86" customFormat="1" ht="15" customHeight="1" thickBot="1" thickTop="1">
      <c r="A41" s="43" t="s">
        <v>21</v>
      </c>
      <c r="B41" s="85"/>
      <c r="C41" s="72">
        <f>SUM(C16:C39)</f>
        <v>1600</v>
      </c>
      <c r="D41" s="46">
        <f>SUM(D16,D18,D20,D24,D26,D28,D32,D34,D36,D38,D30,D22)</f>
        <v>213</v>
      </c>
      <c r="E41" s="47">
        <f>SUM(E16,E18,E20,E24,E26,E28,E32,E34,E36,E38,E30,E22)</f>
        <v>127</v>
      </c>
      <c r="F41" s="71">
        <f>(E41/D41)</f>
        <v>0.596244131455399</v>
      </c>
      <c r="G41" s="46">
        <f>SUM(G16,G18,G20,G24,G26,G28,G32,G34,G36,G38,G30,G22)</f>
        <v>249</v>
      </c>
      <c r="H41" s="47">
        <f>SUM(H16,H18,H20,H24,H26,H28,H32,H34,H36,H38,H30,H22)</f>
        <v>97</v>
      </c>
      <c r="I41" s="71">
        <f>(H41/G41)</f>
        <v>0.3895582329317269</v>
      </c>
      <c r="J41" s="46">
        <f>SUM(J16,J18,J20,J24,J26,J28,J32,J34,J36,J38,J30,J22)</f>
        <v>68</v>
      </c>
      <c r="K41" s="47">
        <f>SUM(K16,K18,K20,K24,K26,K28,K32,K34,K36,K38,K30,K22)</f>
        <v>26</v>
      </c>
      <c r="L41" s="71">
        <f>(K41/J41)</f>
        <v>0.38235294117647056</v>
      </c>
      <c r="M41" s="46">
        <f>SUM(M16,M18,M20,M24,M26,M28,M32,M34,M36,M38,M30,M22)</f>
        <v>530</v>
      </c>
      <c r="N41" s="47">
        <f>SUM(N16,N18,N20,N24,N26,N28,N32,N34,N36,N38,N30,N22)</f>
        <v>250</v>
      </c>
      <c r="O41" s="71">
        <f>(N41/M41)</f>
        <v>0.4716981132075472</v>
      </c>
      <c r="P41" s="46">
        <f>SUM(P16,P18,P20,P24,P26,P28,P32,P34,P36,P38,P30,P22)</f>
        <v>175</v>
      </c>
      <c r="Q41" s="47">
        <f>SUM(Q16,Q18,Q20,Q24,Q26,Q28,Q32,Q34,Q36,Q38,Q30,Q22)</f>
        <v>131</v>
      </c>
      <c r="R41" s="71">
        <f>(Q41/P41)</f>
        <v>0.7485714285714286</v>
      </c>
      <c r="S41" s="49">
        <f aca="true" t="shared" si="2" ref="S41:AA41">SUM(S16,S18,S20,S24,S26,S28,S32,S34,S36,S38,S30,S22)</f>
        <v>186</v>
      </c>
      <c r="T41" s="50">
        <f t="shared" si="2"/>
        <v>84</v>
      </c>
      <c r="U41" s="50">
        <f t="shared" si="2"/>
        <v>153</v>
      </c>
      <c r="V41" s="50">
        <f t="shared" si="2"/>
        <v>132</v>
      </c>
      <c r="W41" s="50">
        <f t="shared" si="2"/>
        <v>53</v>
      </c>
      <c r="X41" s="50">
        <f>SUM(X16,X18,X20,X24,X26,X28,X32,X34,X36,X38,X30,X22)</f>
        <v>158</v>
      </c>
      <c r="Y41" s="50">
        <f t="shared" si="2"/>
        <v>62</v>
      </c>
      <c r="Z41" s="50">
        <f t="shared" si="2"/>
        <v>78</v>
      </c>
      <c r="AA41" s="51">
        <f t="shared" si="2"/>
        <v>657</v>
      </c>
    </row>
    <row r="42" ht="13.5" thickTop="1">
      <c r="AA42" s="53"/>
    </row>
    <row r="43" ht="12.75">
      <c r="AA43" s="53"/>
    </row>
    <row r="44" spans="2:27" ht="12.75">
      <c r="B44" s="65" t="s">
        <v>36</v>
      </c>
      <c r="AA44" s="53"/>
    </row>
    <row r="45" ht="12.75">
      <c r="AA45" s="53"/>
    </row>
    <row r="46" spans="2:27" ht="12.75">
      <c r="B46" t="s">
        <v>2</v>
      </c>
      <c r="C46" s="62" t="s">
        <v>25</v>
      </c>
      <c r="J46" t="s">
        <v>30</v>
      </c>
      <c r="L46" s="62" t="s">
        <v>31</v>
      </c>
      <c r="AA46" s="53"/>
    </row>
    <row r="47" spans="2:27" ht="12.75">
      <c r="B47" t="s">
        <v>4</v>
      </c>
      <c r="C47" s="62" t="s">
        <v>26</v>
      </c>
      <c r="J47" t="s">
        <v>9</v>
      </c>
      <c r="L47" s="62" t="s">
        <v>33</v>
      </c>
      <c r="AA47" s="53"/>
    </row>
    <row r="48" spans="2:27" ht="12.75">
      <c r="B48" t="s">
        <v>5</v>
      </c>
      <c r="C48" s="62" t="s">
        <v>27</v>
      </c>
      <c r="J48" t="s">
        <v>24</v>
      </c>
      <c r="L48" s="62" t="s">
        <v>34</v>
      </c>
      <c r="AA48" s="53"/>
    </row>
    <row r="49" spans="2:27" ht="12.75">
      <c r="B49" t="s">
        <v>6</v>
      </c>
      <c r="C49" s="62" t="s">
        <v>28</v>
      </c>
      <c r="J49" t="s">
        <v>10</v>
      </c>
      <c r="L49" s="62" t="s">
        <v>32</v>
      </c>
      <c r="AA49" s="53"/>
    </row>
    <row r="50" spans="2:27" ht="12.75">
      <c r="B50" t="s">
        <v>7</v>
      </c>
      <c r="C50" s="62" t="s">
        <v>29</v>
      </c>
      <c r="J50" s="63" t="s">
        <v>11</v>
      </c>
      <c r="L50" s="62" t="s">
        <v>35</v>
      </c>
      <c r="AA50" s="53"/>
    </row>
  </sheetData>
  <mergeCells count="98">
    <mergeCell ref="A2:AB2"/>
    <mergeCell ref="Y4:AB4"/>
    <mergeCell ref="Y9:AB9"/>
    <mergeCell ref="Y10:AB10"/>
    <mergeCell ref="Y5:AB5"/>
    <mergeCell ref="Y6:AB6"/>
    <mergeCell ref="Y7:AB7"/>
    <mergeCell ref="Y8:AB8"/>
    <mergeCell ref="J14:K14"/>
    <mergeCell ref="J15:K15"/>
    <mergeCell ref="M14:N14"/>
    <mergeCell ref="M15:N15"/>
    <mergeCell ref="A1:AA1"/>
    <mergeCell ref="P39:Q39"/>
    <mergeCell ref="D39:E39"/>
    <mergeCell ref="G39:H39"/>
    <mergeCell ref="J39:K39"/>
    <mergeCell ref="M39:N39"/>
    <mergeCell ref="P35:Q35"/>
    <mergeCell ref="D37:E37"/>
    <mergeCell ref="G37:H37"/>
    <mergeCell ref="D14:E14"/>
    <mergeCell ref="J37:K37"/>
    <mergeCell ref="M37:N37"/>
    <mergeCell ref="P37:Q37"/>
    <mergeCell ref="D35:E35"/>
    <mergeCell ref="G35:H35"/>
    <mergeCell ref="J35:K35"/>
    <mergeCell ref="M35:N35"/>
    <mergeCell ref="P31:Q31"/>
    <mergeCell ref="D33:E33"/>
    <mergeCell ref="G33:H33"/>
    <mergeCell ref="J33:K33"/>
    <mergeCell ref="M33:N33"/>
    <mergeCell ref="P33:Q33"/>
    <mergeCell ref="D31:E31"/>
    <mergeCell ref="G31:H31"/>
    <mergeCell ref="J31:K31"/>
    <mergeCell ref="M31:N31"/>
    <mergeCell ref="P27:Q27"/>
    <mergeCell ref="D29:E29"/>
    <mergeCell ref="G29:H29"/>
    <mergeCell ref="J29:K29"/>
    <mergeCell ref="M29:N29"/>
    <mergeCell ref="P29:Q29"/>
    <mergeCell ref="D27:E27"/>
    <mergeCell ref="G27:H27"/>
    <mergeCell ref="J27:K27"/>
    <mergeCell ref="M27:N27"/>
    <mergeCell ref="P23:Q23"/>
    <mergeCell ref="D25:E25"/>
    <mergeCell ref="G25:H25"/>
    <mergeCell ref="J25:K25"/>
    <mergeCell ref="M25:N25"/>
    <mergeCell ref="P25:Q25"/>
    <mergeCell ref="D23:E23"/>
    <mergeCell ref="G23:H23"/>
    <mergeCell ref="J23:K23"/>
    <mergeCell ref="M23:N23"/>
    <mergeCell ref="P19:Q19"/>
    <mergeCell ref="D21:E21"/>
    <mergeCell ref="G21:H21"/>
    <mergeCell ref="J21:K21"/>
    <mergeCell ref="M21:N21"/>
    <mergeCell ref="P21:Q21"/>
    <mergeCell ref="D19:E19"/>
    <mergeCell ref="G19:H19"/>
    <mergeCell ref="J19:K19"/>
    <mergeCell ref="M19:N19"/>
    <mergeCell ref="P17:Q17"/>
    <mergeCell ref="U14:U15"/>
    <mergeCell ref="V14:V15"/>
    <mergeCell ref="O14:O15"/>
    <mergeCell ref="R14:R15"/>
    <mergeCell ref="P15:Q15"/>
    <mergeCell ref="P14:Q14"/>
    <mergeCell ref="D17:E17"/>
    <mergeCell ref="G17:H17"/>
    <mergeCell ref="J17:K17"/>
    <mergeCell ref="M17:N17"/>
    <mergeCell ref="A14:A15"/>
    <mergeCell ref="B14:B15"/>
    <mergeCell ref="C14:C15"/>
    <mergeCell ref="S14:S15"/>
    <mergeCell ref="F14:F15"/>
    <mergeCell ref="I14:I15"/>
    <mergeCell ref="L14:L15"/>
    <mergeCell ref="D15:E15"/>
    <mergeCell ref="G14:H14"/>
    <mergeCell ref="G15:H15"/>
    <mergeCell ref="Y11:AB11"/>
    <mergeCell ref="Y14:Y15"/>
    <mergeCell ref="T14:T15"/>
    <mergeCell ref="W14:W15"/>
    <mergeCell ref="X14:X15"/>
    <mergeCell ref="Z14:Z15"/>
    <mergeCell ref="AA14:AA15"/>
    <mergeCell ref="AB14:AB1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Brodecká</dc:creator>
  <cp:keywords/>
  <dc:description/>
  <cp:lastModifiedBy>CBF</cp:lastModifiedBy>
  <cp:lastPrinted>2002-09-02T11:32:56Z</cp:lastPrinted>
  <dcterms:created xsi:type="dcterms:W3CDTF">2001-06-17T09:39:02Z</dcterms:created>
  <dcterms:modified xsi:type="dcterms:W3CDTF">2002-09-06T09:34:48Z</dcterms:modified>
  <cp:category/>
  <cp:version/>
  <cp:contentType/>
  <cp:contentStatus/>
</cp:coreProperties>
</file>